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vallilo\Desktop\PUBLICAÇOES_DAVID\"/>
    </mc:Choice>
  </mc:AlternateContent>
  <xr:revisionPtr revIDLastSave="0" documentId="13_ncr:1_{C8AA1FF7-BE3B-4935-A0B5-94AA66943793}" xr6:coauthVersionLast="47" xr6:coauthVersionMax="47" xr10:uidLastSave="{00000000-0000-0000-0000-000000000000}"/>
  <bookViews>
    <workbookView xWindow="-120" yWindow="-120" windowWidth="20730" windowHeight="11160" tabRatio="791" xr2:uid="{00000000-000D-0000-FFFF-FFFF00000000}"/>
  </bookViews>
  <sheets>
    <sheet name="Previsto X Realizado MLP 2021" sheetId="4" r:id="rId1"/>
    <sheet name="Projetos 2º" sheetId="10" state="hidden" r:id="rId2"/>
  </sheets>
  <definedNames>
    <definedName name="_xlnm._FilterDatabase" localSheetId="0" hidden="1">'Previsto X Realizado MLP 2021'!$Z$52:$Z$249</definedName>
    <definedName name="_xlnm.Print_Area" localSheetId="0">'Previsto X Realizado MLP 2021'!$A$1:$U$202</definedName>
    <definedName name="_xlnm.Print_Titles" localSheetId="0">'Previsto X Realizado MLP 2021'!$1:$7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4" l="1"/>
  <c r="D27" i="4" l="1"/>
  <c r="D182" i="4" l="1"/>
  <c r="D180" i="4"/>
  <c r="D179" i="4"/>
  <c r="D178" i="4"/>
  <c r="D177" i="4"/>
  <c r="D176" i="4"/>
  <c r="D175" i="4"/>
  <c r="D174" i="4"/>
  <c r="D172" i="4"/>
  <c r="D171" i="4"/>
  <c r="D170" i="4"/>
  <c r="D169" i="4"/>
  <c r="D168" i="4"/>
  <c r="D167" i="4"/>
  <c r="D155" i="4"/>
  <c r="D153" i="4"/>
  <c r="U153" i="4" s="1"/>
  <c r="D50" i="4"/>
  <c r="D47" i="4"/>
  <c r="D37" i="4"/>
  <c r="S179" i="4"/>
  <c r="S178" i="4"/>
  <c r="S177" i="4"/>
  <c r="S176" i="4"/>
  <c r="S175" i="4"/>
  <c r="S174" i="4"/>
  <c r="R173" i="4"/>
  <c r="Q173" i="4"/>
  <c r="P173" i="4"/>
  <c r="O173" i="4"/>
  <c r="S172" i="4"/>
  <c r="S171" i="4"/>
  <c r="S170" i="4"/>
  <c r="S169" i="4"/>
  <c r="S168" i="4"/>
  <c r="S167" i="4"/>
  <c r="R166" i="4"/>
  <c r="Q166" i="4"/>
  <c r="P166" i="4"/>
  <c r="O166" i="4"/>
  <c r="S28" i="4"/>
  <c r="R27" i="4"/>
  <c r="Q27" i="4"/>
  <c r="P27" i="4"/>
  <c r="O27" i="4"/>
  <c r="N179" i="4"/>
  <c r="N178" i="4"/>
  <c r="N177" i="4"/>
  <c r="N176" i="4"/>
  <c r="N175" i="4"/>
  <c r="N174" i="4"/>
  <c r="M173" i="4"/>
  <c r="L173" i="4"/>
  <c r="K173" i="4"/>
  <c r="J173" i="4"/>
  <c r="N172" i="4"/>
  <c r="N171" i="4"/>
  <c r="N170" i="4"/>
  <c r="N169" i="4"/>
  <c r="N168" i="4"/>
  <c r="N167" i="4"/>
  <c r="M166" i="4"/>
  <c r="L166" i="4"/>
  <c r="K166" i="4"/>
  <c r="J166" i="4"/>
  <c r="N28" i="4"/>
  <c r="M27" i="4"/>
  <c r="L27" i="4"/>
  <c r="K27" i="4"/>
  <c r="J27" i="4"/>
  <c r="I28" i="4"/>
  <c r="H173" i="4"/>
  <c r="H166" i="4"/>
  <c r="H27" i="4"/>
  <c r="G27" i="4"/>
  <c r="F27" i="4"/>
  <c r="E27" i="4"/>
  <c r="D173" i="4"/>
  <c r="D166" i="4"/>
  <c r="S27" i="4" l="1"/>
  <c r="N27" i="4"/>
  <c r="N173" i="4"/>
  <c r="S166" i="4"/>
  <c r="I27" i="4"/>
  <c r="T28" i="4"/>
  <c r="N166" i="4"/>
  <c r="S173" i="4"/>
  <c r="I177" i="4"/>
  <c r="T177" i="4" s="1"/>
  <c r="I168" i="4"/>
  <c r="T168" i="4" s="1"/>
  <c r="R154" i="4" l="1"/>
  <c r="M154" i="4"/>
  <c r="K154" i="4"/>
  <c r="U28" i="4"/>
  <c r="U177" i="4"/>
  <c r="U168" i="4"/>
  <c r="L154" i="4"/>
  <c r="H154" i="4"/>
  <c r="P154" i="4"/>
  <c r="Q154" i="4"/>
  <c r="T27" i="4"/>
  <c r="I172" i="4"/>
  <c r="T172" i="4" s="1"/>
  <c r="G166" i="4"/>
  <c r="I169" i="4"/>
  <c r="T169" i="4" s="1"/>
  <c r="I175" i="4"/>
  <c r="T175" i="4" s="1"/>
  <c r="F173" i="4"/>
  <c r="I178" i="4"/>
  <c r="T178" i="4" s="1"/>
  <c r="F166" i="4"/>
  <c r="I170" i="4"/>
  <c r="T170" i="4" s="1"/>
  <c r="I167" i="4"/>
  <c r="T167" i="4" s="1"/>
  <c r="E166" i="4"/>
  <c r="I174" i="4"/>
  <c r="T174" i="4" s="1"/>
  <c r="E173" i="4"/>
  <c r="I176" i="4"/>
  <c r="T176" i="4" s="1"/>
  <c r="I179" i="4"/>
  <c r="T179" i="4" s="1"/>
  <c r="G173" i="4"/>
  <c r="I171" i="4"/>
  <c r="T171" i="4" s="1"/>
  <c r="U174" i="4" l="1"/>
  <c r="U172" i="4"/>
  <c r="U167" i="4"/>
  <c r="U179" i="4"/>
  <c r="U169" i="4"/>
  <c r="U27" i="4"/>
  <c r="U176" i="4"/>
  <c r="U171" i="4"/>
  <c r="U170" i="4"/>
  <c r="U178" i="4"/>
  <c r="U175" i="4"/>
  <c r="D154" i="4"/>
  <c r="I166" i="4"/>
  <c r="T166" i="4" s="1"/>
  <c r="I173" i="4"/>
  <c r="T173" i="4" s="1"/>
  <c r="U166" i="4" l="1"/>
  <c r="U173" i="4"/>
  <c r="E154" i="4"/>
  <c r="G154" i="4"/>
  <c r="F154" i="4"/>
  <c r="O154" i="4" l="1"/>
  <c r="I154" i="4"/>
  <c r="O50" i="4" l="1"/>
  <c r="S154" i="4"/>
  <c r="H203" i="4" l="1"/>
  <c r="J154" i="4" l="1"/>
  <c r="N154" i="4" l="1"/>
  <c r="T154" i="4" s="1"/>
  <c r="U154" i="4" s="1"/>
</calcChain>
</file>

<file path=xl/sharedStrings.xml><?xml version="1.0" encoding="utf-8"?>
<sst xmlns="http://schemas.openxmlformats.org/spreadsheetml/2006/main" count="621" uniqueCount="420">
  <si>
    <t>MUSEU DA LÍNGUA PORTUGUESA</t>
  </si>
  <si>
    <t>Exercício:</t>
  </si>
  <si>
    <t>UGE:</t>
  </si>
  <si>
    <t>UPPM</t>
  </si>
  <si>
    <t>Organização Social:       IDBRASIL CULTURA EDUCAÇÃO E ESPORTE</t>
  </si>
  <si>
    <t>Objeto Contratual:</t>
  </si>
  <si>
    <t xml:space="preserve"> Fomento e Gestão de Museu</t>
  </si>
  <si>
    <t>Contrato de Gestão nº  01 / 2020    -    01/09/2020</t>
  </si>
  <si>
    <t>1. RELATÓRIO GERENCIAL DE ORÇAMENTO PREVISTO x REALIZADO</t>
  </si>
  <si>
    <t>I - REPASSES PÚBLICOS</t>
  </si>
  <si>
    <t>RECURSOS PÚBLICOS VINCULADOS AO CONTRATO DE GESTÃO</t>
  </si>
  <si>
    <t>Orçamento
2021</t>
  </si>
  <si>
    <t>JAN</t>
  </si>
  <si>
    <t>FEV</t>
  </si>
  <si>
    <t>MAR</t>
  </si>
  <si>
    <t>ABR</t>
  </si>
  <si>
    <t>1º QUADRIM</t>
  </si>
  <si>
    <t>MAIO</t>
  </si>
  <si>
    <t>JUNHO</t>
  </si>
  <si>
    <t>JULHO</t>
  </si>
  <si>
    <t>AGO</t>
  </si>
  <si>
    <t>2º QUADRIM</t>
  </si>
  <si>
    <t>SET</t>
  </si>
  <si>
    <t>OUT</t>
  </si>
  <si>
    <t>NOV</t>
  </si>
  <si>
    <t>DEZ</t>
  </si>
  <si>
    <t>3º QUADRIM</t>
  </si>
  <si>
    <t>Realizado</t>
  </si>
  <si>
    <t xml:space="preserve">Real x Orçado 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</si>
  <si>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</si>
  <si>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</si>
  <si>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</si>
  <si>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</si>
  <si>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</si>
  <si>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</si>
  <si>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</si>
  <si>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</si>
  <si>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</si>
  <si>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</si>
  <si>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</si>
  <si>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</si>
  <si>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</si>
  <si>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</si>
  <si>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r>
      <t>Constituição Recursos Reserva - Outros - Edificações (</t>
    </r>
    <r>
      <rPr>
        <i/>
        <u/>
        <sz val="10.5"/>
        <color indexed="8"/>
        <rFont val="Calibri"/>
        <family val="2"/>
      </rPr>
      <t>Manutenção,  Intercorrências e Restauro da Edificação</t>
    </r>
    <r>
      <rPr>
        <sz val="10.5"/>
        <color indexed="8"/>
        <rFont val="Calibri"/>
        <family val="2"/>
      </rPr>
      <t>)</t>
    </r>
  </si>
  <si>
    <t>1.2.6</t>
  </si>
  <si>
    <r>
      <t>Reversão de Recursos Reservados (</t>
    </r>
    <r>
      <rPr>
        <i/>
        <u/>
        <sz val="10.5"/>
        <color indexed="8"/>
        <rFont val="Calibri"/>
        <family val="2"/>
      </rPr>
      <t>Edificações</t>
    </r>
    <r>
      <rPr>
        <sz val="10.5"/>
        <color indexed="8"/>
        <rFont val="Calibri"/>
        <family val="2"/>
      </rPr>
      <t>)</t>
    </r>
  </si>
  <si>
    <t>1.2.7</t>
  </si>
  <si>
    <r>
      <t>Constituição Recursos Reserva - Outros (Fundos para</t>
    </r>
    <r>
      <rPr>
        <i/>
        <u/>
        <sz val="10.5"/>
        <color indexed="8"/>
        <rFont val="Calibri"/>
        <family val="2"/>
      </rPr>
      <t xml:space="preserve"> Exposição Longa Duração</t>
    </r>
    <r>
      <rPr>
        <sz val="10.5"/>
        <color indexed="8"/>
        <rFont val="Calibri"/>
        <family val="2"/>
      </rPr>
      <t>)</t>
    </r>
  </si>
  <si>
    <t>1.2.8</t>
  </si>
  <si>
    <r>
      <t>Reversão de Recursos Reservados (</t>
    </r>
    <r>
      <rPr>
        <i/>
        <u/>
        <sz val="10.5"/>
        <color indexed="8"/>
        <rFont val="Calibri"/>
        <family val="2"/>
      </rPr>
      <t>Expografia e Tecnologia</t>
    </r>
    <r>
      <rPr>
        <sz val="10.5"/>
        <color indexed="8"/>
        <rFont val="Calibri"/>
        <family val="2"/>
      </rPr>
      <t>)</t>
    </r>
  </si>
  <si>
    <t>1.2.9</t>
  </si>
  <si>
    <r>
      <t>Constituição Recursos Reserva - Outros (</t>
    </r>
    <r>
      <rPr>
        <i/>
        <u/>
        <sz val="10.5"/>
        <color indexed="8"/>
        <rFont val="Calibri"/>
        <family val="2"/>
      </rPr>
      <t>Destinado a despesa tributária com ISS</t>
    </r>
    <r>
      <rPr>
        <sz val="10.5"/>
        <color indexed="8"/>
        <rFont val="Calibri"/>
        <family val="2"/>
      </rPr>
      <t>)</t>
    </r>
  </si>
  <si>
    <t>1.2.10</t>
  </si>
  <si>
    <r>
      <t>Reversão de Recursos Reservados (D</t>
    </r>
    <r>
      <rPr>
        <i/>
        <u/>
        <sz val="10.5"/>
        <color indexed="8"/>
        <rFont val="Calibri"/>
        <family val="2"/>
      </rPr>
      <t>espesa tributária com ISS</t>
    </r>
    <r>
      <rPr>
        <sz val="10.5"/>
        <color indexed="8"/>
        <rFont val="Calibri"/>
        <family val="2"/>
      </rPr>
      <t>)</t>
    </r>
  </si>
  <si>
    <t>1.3</t>
  </si>
  <si>
    <t>Outros Receitas</t>
  </si>
  <si>
    <t>1.3.1</t>
  </si>
  <si>
    <t>Saldos anteriores para utilização no exercício</t>
  </si>
  <si>
    <t>1.3.2</t>
  </si>
  <si>
    <t>Outros saldos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</si>
  <si>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</si>
  <si>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</si>
  <si>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</si>
  <si>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</si>
  <si>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</si>
  <si>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</si>
  <si>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</si>
  <si>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etc.)</t>
  </si>
  <si>
    <t>3.1.2</t>
  </si>
  <si>
    <t>Captação de Recursos Incentivados</t>
  </si>
  <si>
    <t>3.1.3</t>
  </si>
  <si>
    <t>Trabalho Voluntário e 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</si>
  <si>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</si>
  <si>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</si>
  <si>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</si>
  <si>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</si>
  <si>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</si>
  <si>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</si>
  <si>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</si>
  <si>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</si>
  <si>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</si>
  <si>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</si>
  <si>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</si>
  <si>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4.2.2.3</t>
  </si>
  <si>
    <t>(+)  Recursos Incentivados Captados liberados do Exercício Anterior</t>
  </si>
  <si>
    <t>4.2.3</t>
  </si>
  <si>
    <t>4.3</t>
  </si>
  <si>
    <t>Total das Receitas Financeiras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</si>
  <si>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</si>
  <si>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</si>
  <si>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</si>
  <si>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</si>
  <si>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</si>
  <si>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</si>
  <si>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</si>
  <si>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</si>
  <si>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</si>
  <si>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</si>
  <si>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</si>
  <si>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</si>
  <si>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Área-meio</t>
  </si>
  <si>
    <t>6.1.1.1.2</t>
  </si>
  <si>
    <t>Área-fim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</si>
  <si>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</si>
  <si>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</si>
  <si>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</si>
  <si>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</si>
  <si>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</si>
  <si>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</si>
  <si>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</si>
  <si>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</si>
  <si>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</si>
  <si>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</si>
  <si>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</si>
  <si>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</si>
  <si>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</si>
  <si>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de Área-Meio (Consultorias/Assessorias/Outras Pessoas Jurídicas)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</si>
  <si>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</si>
  <si>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</si>
  <si>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</si>
  <si>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</si>
  <si>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</si>
  <si>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</si>
  <si>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</si>
  <si>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</si>
  <si>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</si>
  <si>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</si>
  <si>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</si>
  <si>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</si>
  <si>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</si>
  <si>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</si>
  <si>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</si>
  <si>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(Diversas - Coleta Lixo, Transp Valores, etc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</si>
  <si>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</si>
  <si>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</si>
  <si>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</si>
  <si>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</si>
  <si>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</si>
  <si>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</si>
  <si>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</si>
  <si>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 xml:space="preserve">     Água</t>
  </si>
  <si>
    <t>6.1.3.2.2</t>
  </si>
  <si>
    <t xml:space="preserve">     Energia Elétrica</t>
  </si>
  <si>
    <t>6.1.3.2.3</t>
  </si>
  <si>
    <t xml:space="preserve">     Gás</t>
  </si>
  <si>
    <t>6.1.3.2.4</t>
  </si>
  <si>
    <t xml:space="preserve">     Internet</t>
  </si>
  <si>
    <t>6.1.3.2.5</t>
  </si>
  <si>
    <t xml:space="preserve">     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</si>
  <si>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</si>
  <si>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</si>
  <si>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</si>
  <si>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</si>
  <si>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</si>
  <si>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</si>
  <si>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</si>
  <si>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</si>
  <si>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</si>
  <si>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xérox, motoboy, etc.)</t>
  </si>
  <si>
    <t>6.1.3.8</t>
  </si>
  <si>
    <t>Treinamento de Funcionários</t>
  </si>
  <si>
    <t>6.1.3.9</t>
  </si>
  <si>
    <t>Mobiliário e equipamentos de informática</t>
  </si>
  <si>
    <t>6.1.4</t>
  </si>
  <si>
    <t>Programa de Edificações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</si>
  <si>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</si>
  <si>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</si>
  <si>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</si>
  <si>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</si>
  <si>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</si>
  <si>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</si>
  <si>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</si>
  <si>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</si>
  <si>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</si>
  <si>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</si>
  <si>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</si>
  <si>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Selo Verde (Avaliação)</t>
  </si>
  <si>
    <t>6.1.4.7</t>
  </si>
  <si>
    <t>Ações de Restauro, Manutenção ou intercorrências</t>
  </si>
  <si>
    <t>6.1.4.8</t>
  </si>
  <si>
    <t>Outras Despesas (especificar)</t>
  </si>
  <si>
    <t>6.1.5</t>
  </si>
  <si>
    <t>Programas de Trabalho da Área-fim</t>
  </si>
  <si>
    <t>6.1.5.1</t>
  </si>
  <si>
    <t>Programa de Gestão de Acervos</t>
  </si>
  <si>
    <t>6.1.5.1.1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</si>
  <si>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</si>
  <si>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</si>
  <si>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</si>
  <si>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</si>
  <si>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</si>
  <si>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</si>
  <si>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r>
      <t>Conservação</t>
    </r>
    <r>
      <rPr>
        <sz val="10.5"/>
        <rFont val="Calibri"/>
        <family val="2"/>
      </rPr>
      <t xml:space="preserve"> e Restauro</t>
    </r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</si>
  <si>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</si>
  <si>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</si>
  <si>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</si>
  <si>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</si>
  <si>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</si>
  <si>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</si>
  <si>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</si>
  <si>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</si>
  <si>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</si>
  <si>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</si>
  <si>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</si>
  <si>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</si>
  <si>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</si>
  <si>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</si>
  <si>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6.1.5.1.12</t>
  </si>
  <si>
    <t>Seguro para acervo</t>
  </si>
  <si>
    <t>6.1.5.1.13</t>
  </si>
  <si>
    <t>Centro de Referência / Produtos, publicações e eventos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</si>
  <si>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</si>
  <si>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</si>
  <si>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</si>
  <si>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</si>
  <si>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</si>
  <si>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</si>
  <si>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</si>
  <si>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</si>
  <si>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</si>
  <si>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</si>
  <si>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</si>
  <si>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</si>
  <si>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</si>
  <si>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</si>
  <si>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</si>
  <si>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</si>
  <si>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</si>
  <si>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</si>
  <si>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6.1.5.2.9</t>
  </si>
  <si>
    <t>Assessoria curatorial</t>
  </si>
  <si>
    <t>6.1.5.2.10</t>
  </si>
  <si>
    <t>Enxoval de Iluminação ( Espaço Exposição Temporaria )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</si>
  <si>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</si>
  <si>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</si>
  <si>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</si>
  <si>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</si>
  <si>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</si>
  <si>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</si>
  <si>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</si>
  <si>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</si>
  <si>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</si>
  <si>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 xml:space="preserve">Materiais e recursos educativos </t>
  </si>
  <si>
    <t>6.1.5.3.5</t>
  </si>
  <si>
    <t>Aquisição de equipamentos e materiais</t>
  </si>
  <si>
    <t>6.1.5.3.6</t>
  </si>
  <si>
    <t>Conteúdo digital e engajamento virtual</t>
  </si>
  <si>
    <t>6.1.5.4</t>
  </si>
  <si>
    <t>Programa de Integração ao SISEM-SP</t>
  </si>
  <si>
    <t>6.1.5.4.1</t>
  </si>
  <si>
    <t>Ações em Rede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</si>
  <si>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</si>
  <si>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</si>
  <si>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</si>
  <si>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</si>
  <si>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</si>
  <si>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</si>
  <si>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</si>
  <si>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</si>
  <si>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</si>
  <si>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</si>
  <si>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</si>
  <si>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</si>
  <si>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</si>
  <si>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</si>
  <si>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</si>
  <si>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</si>
  <si>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6.1.5.5.8</t>
  </si>
  <si>
    <t>6.1.5.5.9</t>
  </si>
  <si>
    <t>Captador Lei Incentivo</t>
  </si>
  <si>
    <t>6.1.6</t>
  </si>
  <si>
    <t>Programa de Comunicação e Desenvolvimento Institucional</t>
  </si>
  <si>
    <t>6.1.6.1</t>
  </si>
  <si>
    <t>Plano de Comunicação e Site</t>
  </si>
  <si>
    <t>6.1.6.2</t>
  </si>
  <si>
    <t>Projetos Gráficos e Materiais de Comunicação</t>
  </si>
  <si>
    <t>6.1.6.3</t>
  </si>
  <si>
    <t>Assessoria de Imprensa e Comunicação</t>
  </si>
  <si>
    <t>6.2</t>
  </si>
  <si>
    <t>Depreciação / Amortização / Baixa do Imobilizado</t>
  </si>
  <si>
    <t>6.2.1</t>
  </si>
  <si>
    <t>SUPERÁVIT / DÉFICIT DO EXERCÍCIO</t>
  </si>
  <si>
    <t>III - INVESTIMENTOS/IMOBILIZADO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</si>
  <si>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</si>
  <si>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</si>
  <si>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</si>
  <si>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</si>
  <si>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</si>
  <si>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</si>
  <si>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</si>
  <si>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</si>
  <si>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</si>
  <si>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</si>
  <si>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</si>
  <si>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</si>
  <si>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</si>
  <si>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</si>
  <si>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</si>
  <si>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</si>
  <si>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</si>
  <si>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</si>
  <si>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</si>
  <si>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</si>
  <si>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</si>
  <si>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</si>
  <si>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</si>
  <si>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</si>
  <si>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</si>
  <si>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</si>
  <si>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</si>
  <si>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 E SALDOS DE RECURSOS VINCULADOS AO CONTRATO DE GESTÃO</t>
  </si>
  <si>
    <t>Saldo Projetos a Executar (contábil)</t>
  </si>
  <si>
    <t>11.1</t>
  </si>
  <si>
    <t>Repasse</t>
  </si>
  <si>
    <t>11.2</t>
  </si>
  <si>
    <t>Reserva</t>
  </si>
  <si>
    <t>11.3</t>
  </si>
  <si>
    <t>Contingência</t>
  </si>
  <si>
    <t>11.4</t>
  </si>
  <si>
    <t>Outros (recurso de contingência - depositado em 05 /01/2021)</t>
  </si>
  <si>
    <t>Recursos incentivados - saldo a ser executado 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</si>
  <si>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</si>
  <si>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</si>
  <si>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</si>
  <si>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</si>
  <si>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</si>
  <si>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</si>
  <si>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Saldo
2020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</si>
  <si>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</si>
  <si>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</si>
  <si>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</si>
  <si>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</si>
  <si>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</si>
  <si>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</si>
  <si>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</si>
  <si>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</si>
  <si>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</si>
  <si>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</si>
  <si>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</si>
  <si>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</si>
  <si>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 xml:space="preserve">Conta de Repasse Contrato de Gestão a depositar Fundo Contingência </t>
  </si>
  <si>
    <t>13.7</t>
  </si>
  <si>
    <t>Demais Saldos (recursos reservados, destinados a edificações)</t>
  </si>
  <si>
    <t>13.8</t>
  </si>
  <si>
    <t xml:space="preserve">Demais Saldos (recursos reservados, destinados à Exposição Longa Duração) </t>
  </si>
  <si>
    <t>13.9</t>
  </si>
  <si>
    <t>Demais Saldos (recursos reservados, destinados à despesa tributária com ISS)</t>
  </si>
  <si>
    <t xml:space="preserve">Saldo anterior: </t>
  </si>
  <si>
    <t>Data</t>
  </si>
  <si>
    <t>Histórico</t>
  </si>
  <si>
    <t>Chave</t>
  </si>
  <si>
    <t>Contra</t>
  </si>
  <si>
    <t>Débito</t>
  </si>
  <si>
    <t>Crédito</t>
  </si>
  <si>
    <t>Saldo atual</t>
  </si>
  <si>
    <t/>
  </si>
  <si>
    <t>Total conta:</t>
  </si>
  <si>
    <t>105910</t>
  </si>
  <si>
    <t>106046</t>
  </si>
  <si>
    <t>contábil SCI VISUAL Sucessor</t>
  </si>
  <si>
    <t>Página: 1</t>
  </si>
  <si>
    <t>105791</t>
  </si>
  <si>
    <t>20087</t>
  </si>
  <si>
    <t>104876</t>
  </si>
  <si>
    <t>FILIAL 3 - IDBRASIL CULTURA, EDUCACAO E ESPORTE- MLP CG 01-2020</t>
  </si>
  <si>
    <t>Conta: 105821 - 2.01.01.07.01.021 MLP - CONTRATO GESTÃO 001/2020</t>
  </si>
  <si>
    <t>18/06/2021</t>
  </si>
  <si>
    <t>0052-00/21 SIAFEM - Contrato de Gestão</t>
  </si>
  <si>
    <t>1006223</t>
  </si>
  <si>
    <t>30/06/2021</t>
  </si>
  <si>
    <t>VALOR DE APURAÇÃO IMOBILIZADO CONTRATO DE GESTÃO 06/2021</t>
  </si>
  <si>
    <t>1012258</t>
  </si>
  <si>
    <t>VALOR DE APURAÇÃO IMOBILIZADO - DOAÇÃO SECRETARIA 06/2021</t>
  </si>
  <si>
    <t>1012266</t>
  </si>
  <si>
    <t>VALOR APURAÇÃO CONTRATO DE GESTÃO 06.2021</t>
  </si>
  <si>
    <t>1012282</t>
  </si>
  <si>
    <t>20/07/2021</t>
  </si>
  <si>
    <t>0065-00/21 SIAFEM - Contrato de Gestão</t>
  </si>
  <si>
    <t>1041371</t>
  </si>
  <si>
    <t>31/07/2021</t>
  </si>
  <si>
    <t>VALOR DE APURAÇÃO IMOBILIZADO - DOAÇÃO SECRETARIA 07/2021</t>
  </si>
  <si>
    <t>1037110</t>
  </si>
  <si>
    <t>VALOR DE APURAÇÃO IMOBILIZADO CONTRATO DE GESTÃO 07/2021</t>
  </si>
  <si>
    <t>1037129</t>
  </si>
  <si>
    <t>VALOR APURAÇÃO CONTRATO DE GESTÃO 07.2021</t>
  </si>
  <si>
    <t>1037137</t>
  </si>
  <si>
    <t>20/08/2021</t>
  </si>
  <si>
    <t>0078-00/21 SIAFEM - Contrato de Gestão</t>
  </si>
  <si>
    <t>1058959</t>
  </si>
  <si>
    <t>31/08/2021</t>
  </si>
  <si>
    <t>VALOR DE APURAÇÃO IMOBILIZADO - DOAÇÃO SECRETARIA 08/2021</t>
  </si>
  <si>
    <t>1063065</t>
  </si>
  <si>
    <t>VALOR DE APURAÇÃO IMOBILIZADO CONTRATO DE GESTÃO 08/2021</t>
  </si>
  <si>
    <t>1063090</t>
  </si>
  <si>
    <t>VALOR DE APURAÇÃO IMOBILIZADO CONTRATO DE GESTÃO - pronac 08/2021</t>
  </si>
  <si>
    <t>1063103</t>
  </si>
  <si>
    <t>VALOR APURAÇÃO CONTRATO DE GESTÃO 08.2021</t>
  </si>
  <si>
    <t>1063154</t>
  </si>
  <si>
    <t>Conta: 106011 - 2.01.01.07.01.022 MLP - MINC PRONAC 204483</t>
  </si>
  <si>
    <t>29/06/2021</t>
  </si>
  <si>
    <t>0053-00/21 OLEOQUIMICA IND. E COM. DE PRODUTOS QUIMICOS LTDA</t>
  </si>
  <si>
    <t>1007122</t>
  </si>
  <si>
    <t>106020</t>
  </si>
  <si>
    <t>0054-00/21 OXITENO S.A.INDUSTRIA E COMERCIO</t>
  </si>
  <si>
    <t>1007130</t>
  </si>
  <si>
    <t>0055-00/21 COMPANHIA ULTRAGAZ S.A.</t>
  </si>
  <si>
    <t>1007149</t>
  </si>
  <si>
    <t>0056-00/21 LAPONIA SUDESTE LTDA.</t>
  </si>
  <si>
    <t>1007157</t>
  </si>
  <si>
    <t>0057-00/21 CABOT BRASIL INDUSTRIA E COMERCIO LTDA</t>
  </si>
  <si>
    <t>1007165</t>
  </si>
  <si>
    <t>VALOR APURAÇÃO MINC PRONAC 204483 06.2021</t>
  </si>
  <si>
    <t>1012274</t>
  </si>
  <si>
    <t>VALOR APURAÇÃO MINC PRONAC 204483 07.2021</t>
  </si>
  <si>
    <t>1037102</t>
  </si>
  <si>
    <t>VALOR APURAÇÃO MINC PRONAC 204483 08.2021</t>
  </si>
  <si>
    <t>1063146</t>
  </si>
  <si>
    <t xml:space="preserve"> QUALITY ASSOCIADOS</t>
  </si>
  <si>
    <t>20/09/2021</t>
  </si>
  <si>
    <t>12:14:59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</si>
</sst>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-* #,##0_-;\-* #,##0_-;_-* &quot;-&quot;??_-;_-@_-"/>
    <numFmt numFmtId="167" formatCode="#,##0.00_ ;[Red]\-#,##0.00\ "/>
    <numFmt numFmtId="168" formatCode="#,##0_ ;[Red]\-#,##0\ "/>
    <numFmt numFmtId="169" formatCode="#,##0.0_ ;[Red]\-#,##0.0\ "/>
    <numFmt numFmtId="170" formatCode="0.0%"/>
    <numFmt numFmtId="171" formatCode="_(* #,##0.00_);_(* \(#,##0.00\);_(* \-??_);_(@_)"/>
    <numFmt numFmtId="172" formatCode="#,##0;[Red]\-#,##0;_-* &quot;-&quot;??_-;_-@_-"/>
    <numFmt numFmtId="173" formatCode="#,##0_ ;\-#,##0\ 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49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i/>
      <u/>
      <sz val="10.5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u/>
      <sz val="7"/>
      <color rgb="FF000080"/>
      <name val="Arial"/>
      <family val="2"/>
    </font>
    <font>
      <b/>
      <sz val="7"/>
      <color rgb="FF0000FF"/>
      <name val="Arial"/>
      <family val="2"/>
    </font>
    <font>
      <b/>
      <sz val="7"/>
      <color rgb="FF000000"/>
      <name val="Arial"/>
      <family val="2"/>
    </font>
    <font>
      <sz val="1"/>
      <color rgb="FF000000"/>
      <name val="Arial"/>
      <family val="2"/>
    </font>
    <font>
      <b/>
      <u/>
      <sz val="8"/>
      <color rgb="FF000080"/>
      <name val="Arial"/>
      <family val="2"/>
    </font>
    <font>
      <b/>
      <sz val="8"/>
      <color rgb="FF000000"/>
      <name val="Arial"/>
      <family val="2"/>
    </font>
    <font>
      <b/>
      <u/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0.5"/>
      <color indexed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u/>
      <sz val="10.5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u/>
      <sz val="10.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12">
    <xf numFmtId="0" fontId="0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>
      <alignment horizontal="right" vertical="top"/>
    </xf>
    <xf numFmtId="0" fontId="12" fillId="0" borderId="0">
      <alignment horizontal="right" vertical="top"/>
    </xf>
    <xf numFmtId="0" fontId="11" fillId="0" borderId="0">
      <alignment horizontal="right" vertical="top"/>
    </xf>
    <xf numFmtId="0" fontId="13" fillId="0" borderId="0">
      <alignment horizontal="left" vertical="top"/>
    </xf>
    <xf numFmtId="0" fontId="14" fillId="0" borderId="0">
      <alignment horizontal="left" vertical="center"/>
    </xf>
    <xf numFmtId="0" fontId="15" fillId="0" borderId="0">
      <alignment horizontal="left" vertical="top"/>
    </xf>
    <xf numFmtId="0" fontId="16" fillId="0" borderId="0">
      <alignment horizontal="left" vertical="center"/>
    </xf>
    <xf numFmtId="0" fontId="17" fillId="0" borderId="0">
      <alignment horizontal="left" vertical="top"/>
    </xf>
    <xf numFmtId="0" fontId="16" fillId="0" borderId="0">
      <alignment horizontal="right" vertical="center"/>
    </xf>
    <xf numFmtId="0" fontId="16" fillId="0" borderId="0">
      <alignment horizontal="left" vertical="center"/>
    </xf>
    <xf numFmtId="0" fontId="17" fillId="0" borderId="0">
      <alignment horizontal="center"/>
    </xf>
    <xf numFmtId="0" fontId="17" fillId="0" borderId="0">
      <alignment horizontal="center"/>
    </xf>
    <xf numFmtId="0" fontId="18" fillId="0" borderId="0">
      <alignment horizontal="right" vertical="top"/>
    </xf>
    <xf numFmtId="0" fontId="18" fillId="0" borderId="0">
      <alignment horizontal="right" vertical="top"/>
    </xf>
    <xf numFmtId="0" fontId="15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2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2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2" fillId="0" borderId="0">
      <alignment horizontal="right" vertical="top"/>
    </xf>
    <xf numFmtId="0" fontId="16" fillId="2" borderId="0">
      <alignment horizontal="left" vertical="top"/>
    </xf>
    <xf numFmtId="0" fontId="21" fillId="0" borderId="0">
      <alignment horizontal="left" vertical="top"/>
    </xf>
    <xf numFmtId="0" fontId="19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20" fillId="0" borderId="0">
      <alignment horizontal="right" vertical="top"/>
    </xf>
    <xf numFmtId="0" fontId="17" fillId="0" borderId="0">
      <alignment horizontal="center"/>
    </xf>
    <xf numFmtId="0" fontId="16" fillId="0" borderId="0">
      <alignment horizontal="right" vertical="center"/>
    </xf>
    <xf numFmtId="0" fontId="19" fillId="0" borderId="0">
      <alignment horizontal="left" vertical="top"/>
    </xf>
    <xf numFmtId="0" fontId="16" fillId="0" borderId="0">
      <alignment horizontal="righ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1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21" fillId="0" borderId="0">
      <alignment horizontal="left" vertical="top"/>
    </xf>
    <xf numFmtId="0" fontId="21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20" fillId="0" borderId="0">
      <alignment horizontal="right" vertical="top"/>
    </xf>
    <xf numFmtId="0" fontId="21" fillId="0" borderId="0">
      <alignment horizontal="left" vertical="top"/>
    </xf>
    <xf numFmtId="0" fontId="16" fillId="2" borderId="0">
      <alignment horizontal="left" vertical="top"/>
    </xf>
    <xf numFmtId="0" fontId="19" fillId="0" borderId="0">
      <alignment horizontal="left" vertical="top"/>
    </xf>
    <xf numFmtId="0" fontId="17" fillId="0" borderId="0">
      <alignment horizontal="left" vertical="top"/>
    </xf>
    <xf numFmtId="0" fontId="16" fillId="0" borderId="0">
      <alignment horizontal="left" vertical="center"/>
    </xf>
    <xf numFmtId="0" fontId="16" fillId="0" borderId="0">
      <alignment horizontal="left" vertical="top"/>
    </xf>
    <xf numFmtId="0" fontId="19" fillId="0" borderId="0">
      <alignment horizontal="right" vertical="top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2" fillId="0" borderId="0">
      <alignment horizontal="center" vertical="top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7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1" fillId="0" borderId="0">
      <alignment horizontal="center" vertical="top"/>
    </xf>
    <xf numFmtId="0" fontId="22" fillId="0" borderId="0">
      <alignment horizontal="left" vertical="top"/>
    </xf>
    <xf numFmtId="0" fontId="17" fillId="0" borderId="0">
      <alignment horizontal="left" vertical="top"/>
    </xf>
    <xf numFmtId="0" fontId="16" fillId="0" borderId="0">
      <alignment horizontal="right" vertical="top"/>
    </xf>
    <xf numFmtId="0" fontId="19" fillId="0" borderId="0">
      <alignment horizontal="right" vertical="top"/>
    </xf>
    <xf numFmtId="0" fontId="17" fillId="0" borderId="0">
      <alignment horizontal="center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6" fillId="0" borderId="0">
      <alignment horizontal="right" vertical="center"/>
    </xf>
    <xf numFmtId="0" fontId="12" fillId="0" borderId="0">
      <alignment horizontal="righ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7" fillId="0" borderId="0">
      <alignment horizontal="center"/>
    </xf>
    <xf numFmtId="0" fontId="19" fillId="0" borderId="0">
      <alignment horizontal="right" vertical="top"/>
    </xf>
    <xf numFmtId="0" fontId="12" fillId="0" borderId="0">
      <alignment horizontal="center" vertical="top"/>
    </xf>
    <xf numFmtId="0" fontId="17" fillId="0" borderId="0">
      <alignment horizontal="left" vertical="top"/>
    </xf>
    <xf numFmtId="0" fontId="21" fillId="0" borderId="0">
      <alignment horizontal="left" vertical="top"/>
    </xf>
    <xf numFmtId="0" fontId="21" fillId="0" borderId="0">
      <alignment horizontal="lef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6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1" fillId="0" borderId="0">
      <alignment horizontal="center" vertical="top"/>
    </xf>
    <xf numFmtId="0" fontId="23" fillId="0" borderId="0">
      <alignment horizontal="right" vertical="top"/>
    </xf>
    <xf numFmtId="0" fontId="17" fillId="0" borderId="0">
      <alignment horizontal="center"/>
    </xf>
    <xf numFmtId="0" fontId="23" fillId="0" borderId="0">
      <alignment horizontal="left" vertical="top"/>
    </xf>
    <xf numFmtId="0" fontId="19" fillId="0" borderId="0">
      <alignment horizontal="left" vertical="top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17" fillId="0" borderId="0">
      <alignment horizontal="center"/>
    </xf>
    <xf numFmtId="0" fontId="12" fillId="0" borderId="0">
      <alignment horizontal="right" vertical="top"/>
    </xf>
    <xf numFmtId="0" fontId="23" fillId="0" borderId="0">
      <alignment horizontal="right" vertical="top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7" fillId="0" borderId="0">
      <alignment horizontal="left" vertical="top"/>
    </xf>
    <xf numFmtId="0" fontId="16" fillId="0" borderId="0">
      <alignment horizontal="right" vertical="center"/>
    </xf>
    <xf numFmtId="0" fontId="16" fillId="0" borderId="0">
      <alignment horizontal="left" vertical="top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23" fillId="0" borderId="0">
      <alignment horizontal="right" vertical="top"/>
    </xf>
    <xf numFmtId="0" fontId="16" fillId="0" borderId="0">
      <alignment horizontal="left" vertical="center"/>
    </xf>
    <xf numFmtId="0" fontId="16" fillId="0" borderId="0">
      <alignment horizontal="left" vertical="center"/>
    </xf>
    <xf numFmtId="0" fontId="23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23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1" fillId="0" borderId="0">
      <alignment horizontal="center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23" fillId="0" borderId="0">
      <alignment horizontal="right" vertical="top"/>
    </xf>
    <xf numFmtId="0" fontId="17" fillId="0" borderId="0">
      <alignment horizontal="left" vertical="top"/>
    </xf>
    <xf numFmtId="0" fontId="11" fillId="0" borderId="0">
      <alignment horizontal="center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left" vertical="top"/>
    </xf>
    <xf numFmtId="0" fontId="12" fillId="0" borderId="0">
      <alignment horizontal="right" vertical="top"/>
    </xf>
    <xf numFmtId="0" fontId="16" fillId="0" borderId="0">
      <alignment horizontal="right" vertical="center"/>
    </xf>
    <xf numFmtId="0" fontId="16" fillId="0" borderId="0">
      <alignment horizontal="right" vertical="center"/>
    </xf>
    <xf numFmtId="0" fontId="12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2" fillId="0" borderId="0">
      <alignment horizontal="right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12" fillId="0" borderId="0">
      <alignment horizontal="righ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1" fillId="0" borderId="0">
      <alignment horizontal="center" vertical="top"/>
    </xf>
    <xf numFmtId="0" fontId="17" fillId="0" borderId="0">
      <alignment horizontal="left" vertical="top"/>
    </xf>
    <xf numFmtId="0" fontId="12" fillId="0" borderId="0">
      <alignment horizontal="center" vertical="top"/>
    </xf>
    <xf numFmtId="0" fontId="17" fillId="0" borderId="0">
      <alignment horizontal="center"/>
    </xf>
    <xf numFmtId="0" fontId="19" fillId="0" borderId="0">
      <alignment horizontal="left" vertical="top"/>
    </xf>
    <xf numFmtId="0" fontId="11" fillId="0" borderId="0">
      <alignment horizontal="center" vertical="top"/>
    </xf>
    <xf numFmtId="0" fontId="17" fillId="0" borderId="0">
      <alignment horizontal="center"/>
    </xf>
    <xf numFmtId="0" fontId="17" fillId="0" borderId="0">
      <alignment horizontal="left" vertical="top"/>
    </xf>
    <xf numFmtId="0" fontId="1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13" fillId="0" borderId="0">
      <alignment horizontal="left" vertical="top"/>
    </xf>
    <xf numFmtId="0" fontId="14" fillId="0" borderId="0">
      <alignment horizontal="left" vertical="center"/>
    </xf>
    <xf numFmtId="0" fontId="23" fillId="0" borderId="0">
      <alignment horizontal="left" vertical="top"/>
    </xf>
    <xf numFmtId="0" fontId="16" fillId="0" borderId="0">
      <alignment horizontal="left" vertical="center"/>
    </xf>
    <xf numFmtId="0" fontId="17" fillId="0" borderId="0">
      <alignment horizontal="center"/>
    </xf>
    <xf numFmtId="0" fontId="16" fillId="0" borderId="0">
      <alignment horizontal="right" vertical="center"/>
    </xf>
    <xf numFmtId="0" fontId="16" fillId="0" borderId="0">
      <alignment horizontal="left" vertical="center"/>
    </xf>
    <xf numFmtId="0" fontId="11" fillId="0" borderId="0">
      <alignment horizontal="center" vertical="top"/>
    </xf>
    <xf numFmtId="0" fontId="16" fillId="0" borderId="0">
      <alignment horizontal="right" vertical="center"/>
    </xf>
    <xf numFmtId="0" fontId="11" fillId="0" borderId="0">
      <alignment horizontal="center" vertical="top"/>
    </xf>
    <xf numFmtId="0" fontId="11" fillId="0" borderId="0">
      <alignment horizontal="center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14" fillId="0" borderId="0">
      <alignment horizontal="right" vertical="center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23" fillId="0" borderId="0">
      <alignment horizontal="right" vertical="top"/>
    </xf>
    <xf numFmtId="0" fontId="14" fillId="0" borderId="0">
      <alignment horizontal="right" vertical="center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4" fillId="0" borderId="0">
      <alignment horizontal="right" vertical="center"/>
    </xf>
    <xf numFmtId="0" fontId="20" fillId="0" borderId="0">
      <alignment horizontal="left" vertical="top"/>
    </xf>
    <xf numFmtId="0" fontId="20" fillId="0" borderId="0">
      <alignment horizontal="left" vertical="top"/>
    </xf>
    <xf numFmtId="0" fontId="22" fillId="0" borderId="0">
      <alignment horizontal="left" vertical="top"/>
    </xf>
    <xf numFmtId="0" fontId="16" fillId="0" borderId="0">
      <alignment horizontal="right" vertical="top"/>
    </xf>
    <xf numFmtId="0" fontId="22" fillId="0" borderId="0">
      <alignment horizontal="left" vertical="top"/>
    </xf>
    <xf numFmtId="0" fontId="16" fillId="0" borderId="0">
      <alignment horizontal="left" vertical="top"/>
    </xf>
    <xf numFmtId="0" fontId="14" fillId="0" borderId="0">
      <alignment horizontal="left" vertical="center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16" fillId="0" borderId="0">
      <alignment horizontal="righ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1" fillId="0" borderId="0">
      <alignment horizontal="left" vertical="top"/>
    </xf>
    <xf numFmtId="0" fontId="16" fillId="0" borderId="0">
      <alignment horizontal="right" vertical="top"/>
    </xf>
    <xf numFmtId="0" fontId="20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20" fillId="0" borderId="0">
      <alignment horizontal="right" vertical="top"/>
    </xf>
    <xf numFmtId="0" fontId="20" fillId="0" borderId="0">
      <alignment horizontal="right" vertical="top"/>
    </xf>
    <xf numFmtId="0" fontId="23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23" fillId="0" borderId="0">
      <alignment horizontal="left" vertical="top"/>
    </xf>
    <xf numFmtId="0" fontId="20" fillId="0" borderId="0">
      <alignment horizontal="left" vertical="top"/>
    </xf>
    <xf numFmtId="0" fontId="15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5" fillId="0" borderId="0">
      <alignment horizontal="right" vertical="top"/>
    </xf>
    <xf numFmtId="0" fontId="15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6" fillId="0" borderId="0">
      <alignment horizontal="right" vertical="top"/>
    </xf>
    <xf numFmtId="0" fontId="15" fillId="0" borderId="0">
      <alignment horizontal="left" vertical="top"/>
    </xf>
    <xf numFmtId="0" fontId="16" fillId="2" borderId="0">
      <alignment horizontal="right" vertical="top"/>
    </xf>
    <xf numFmtId="0" fontId="16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15" fillId="0" borderId="0">
      <alignment horizontal="right" vertical="top"/>
    </xf>
    <xf numFmtId="0" fontId="17" fillId="0" borderId="0">
      <alignment horizontal="center"/>
    </xf>
    <xf numFmtId="0" fontId="15" fillId="0" borderId="0">
      <alignment horizontal="left" vertical="top"/>
    </xf>
    <xf numFmtId="0" fontId="15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right" vertical="top"/>
    </xf>
    <xf numFmtId="0" fontId="15" fillId="0" borderId="0">
      <alignment horizontal="righ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7" fillId="0" borderId="0">
      <alignment horizontal="center"/>
    </xf>
    <xf numFmtId="0" fontId="12" fillId="0" borderId="0">
      <alignment horizontal="right" vertical="top"/>
    </xf>
    <xf numFmtId="0" fontId="16" fillId="0" borderId="0">
      <alignment horizontal="left" vertical="center"/>
    </xf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43" fillId="0" borderId="0">
      <alignment horizontal="center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43" fontId="9" fillId="0" borderId="0" applyFont="0" applyFill="0" applyBorder="0" applyAlignment="0" applyProtection="0"/>
    <xf numFmtId="0" fontId="23" fillId="0" borderId="0">
      <alignment horizontal="left" vertical="top"/>
    </xf>
    <xf numFmtId="0" fontId="23" fillId="0" borderId="0">
      <alignment horizontal="right" vertical="top"/>
    </xf>
    <xf numFmtId="0" fontId="16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0" fillId="0" borderId="0">
      <alignment horizontal="left" vertical="top"/>
    </xf>
    <xf numFmtId="0" fontId="20" fillId="0" borderId="0">
      <alignment horizontal="right" vertical="top"/>
    </xf>
    <xf numFmtId="0" fontId="20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0" fillId="0" borderId="0">
      <alignment horizontal="left" vertical="top"/>
    </xf>
    <xf numFmtId="0" fontId="20" fillId="0" borderId="0">
      <alignment horizontal="right" vertical="top"/>
    </xf>
    <xf numFmtId="0" fontId="20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0" fillId="0" borderId="0">
      <alignment horizontal="left" vertical="top"/>
    </xf>
    <xf numFmtId="0" fontId="20" fillId="0" borderId="0">
      <alignment horizontal="right" vertical="top"/>
    </xf>
    <xf numFmtId="0" fontId="20" fillId="0" borderId="0">
      <alignment horizontal="left" vertical="top"/>
    </xf>
    <xf numFmtId="0" fontId="15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6" fillId="0" borderId="0">
      <alignment horizontal="left" vertical="top"/>
    </xf>
    <xf numFmtId="0" fontId="16" fillId="0" borderId="0">
      <alignment horizontal="lef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center" vertical="top"/>
    </xf>
    <xf numFmtId="0" fontId="12" fillId="0" borderId="0">
      <alignment horizontal="right" vertical="top"/>
    </xf>
    <xf numFmtId="0" fontId="17" fillId="0" borderId="0">
      <alignment horizontal="left" vertical="top"/>
    </xf>
    <xf numFmtId="0" fontId="23" fillId="0" borderId="0">
      <alignment horizontal="left" vertical="top"/>
    </xf>
    <xf numFmtId="0" fontId="23" fillId="0" borderId="0">
      <alignment horizontal="right" vertical="top"/>
    </xf>
    <xf numFmtId="0" fontId="20" fillId="0" borderId="0">
      <alignment horizontal="left" vertical="top"/>
    </xf>
    <xf numFmtId="0" fontId="20" fillId="0" borderId="0">
      <alignment horizontal="right" vertical="top"/>
    </xf>
    <xf numFmtId="0" fontId="20" fillId="0" borderId="0">
      <alignment horizontal="left" vertical="top"/>
    </xf>
    <xf numFmtId="0" fontId="16" fillId="0" borderId="0">
      <alignment horizontal="right" vertical="top"/>
    </xf>
    <xf numFmtId="0" fontId="16" fillId="0" borderId="0">
      <alignment horizontal="lef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7" fillId="0" borderId="0">
      <alignment horizontal="center"/>
    </xf>
    <xf numFmtId="0" fontId="16" fillId="0" borderId="0">
      <alignment horizontal="left" vertical="center"/>
    </xf>
    <xf numFmtId="0" fontId="16" fillId="0" borderId="0">
      <alignment horizontal="right" vertical="center"/>
    </xf>
    <xf numFmtId="0" fontId="12" fillId="0" borderId="0">
      <alignment horizontal="right" vertical="top"/>
    </xf>
    <xf numFmtId="0" fontId="17" fillId="0" borderId="0">
      <alignment horizontal="left" vertical="top"/>
    </xf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5" fillId="4" borderId="3" xfId="9" applyFont="1" applyFill="1" applyBorder="1" applyAlignment="1">
      <alignment horizontal="center" vertical="center" wrapText="1"/>
    </xf>
    <xf numFmtId="0" fontId="30" fillId="3" borderId="0" xfId="9" applyFont="1" applyFill="1" applyAlignment="1">
      <alignment vertical="center"/>
    </xf>
    <xf numFmtId="0" fontId="26" fillId="3" borderId="0" xfId="9" applyFont="1" applyFill="1"/>
    <xf numFmtId="0" fontId="28" fillId="4" borderId="3" xfId="9" applyFont="1" applyFill="1" applyBorder="1" applyAlignment="1">
      <alignment horizontal="center" vertical="center"/>
    </xf>
    <xf numFmtId="170" fontId="25" fillId="0" borderId="0" xfId="19" applyNumberFormat="1" applyFont="1" applyBorder="1" applyAlignment="1">
      <alignment vertical="center"/>
    </xf>
    <xf numFmtId="170" fontId="25" fillId="0" borderId="3" xfId="19" applyNumberFormat="1" applyFont="1" applyBorder="1" applyAlignment="1">
      <alignment vertical="center"/>
    </xf>
    <xf numFmtId="0" fontId="26" fillId="0" borderId="0" xfId="9" applyFont="1"/>
    <xf numFmtId="167" fontId="26" fillId="0" borderId="0" xfId="477" applyNumberFormat="1" applyFont="1"/>
    <xf numFmtId="0" fontId="26" fillId="0" borderId="0" xfId="9" applyFont="1" applyAlignment="1">
      <alignment horizontal="center"/>
    </xf>
    <xf numFmtId="0" fontId="25" fillId="0" borderId="0" xfId="9" applyFont="1" applyAlignment="1">
      <alignment horizontal="center"/>
    </xf>
    <xf numFmtId="0" fontId="25" fillId="0" borderId="5" xfId="9" applyFont="1" applyBorder="1" applyAlignment="1">
      <alignment horizontal="center" vertical="center"/>
    </xf>
    <xf numFmtId="14" fontId="25" fillId="0" borderId="0" xfId="9" applyNumberFormat="1" applyFont="1" applyAlignment="1">
      <alignment horizontal="center"/>
    </xf>
    <xf numFmtId="0" fontId="25" fillId="0" borderId="0" xfId="9" applyFont="1"/>
    <xf numFmtId="0" fontId="26" fillId="3" borderId="0" xfId="9" applyFont="1" applyFill="1" applyAlignment="1">
      <alignment horizontal="center" vertical="center"/>
    </xf>
    <xf numFmtId="0" fontId="26" fillId="3" borderId="0" xfId="9" applyFont="1" applyFill="1" applyAlignment="1">
      <alignment vertical="center"/>
    </xf>
    <xf numFmtId="0" fontId="28" fillId="5" borderId="3" xfId="0" applyFont="1" applyFill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3" borderId="0" xfId="9" applyFont="1" applyFill="1" applyAlignment="1">
      <alignment vertical="center"/>
    </xf>
    <xf numFmtId="0" fontId="31" fillId="5" borderId="4" xfId="0" applyFont="1" applyFill="1" applyBorder="1" applyAlignment="1">
      <alignment horizontal="left" vertical="center" wrapText="1"/>
    </xf>
    <xf numFmtId="0" fontId="26" fillId="0" borderId="0" xfId="9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31" fillId="0" borderId="0" xfId="0" applyFont="1"/>
    <xf numFmtId="0" fontId="26" fillId="3" borderId="0" xfId="9" applyFont="1" applyFill="1" applyAlignment="1">
      <alignment horizontal="center"/>
    </xf>
    <xf numFmtId="0" fontId="26" fillId="3" borderId="0" xfId="9" applyFont="1" applyFill="1" applyAlignment="1">
      <alignment horizontal="left" wrapText="1"/>
    </xf>
    <xf numFmtId="0" fontId="26" fillId="3" borderId="0" xfId="9" applyFont="1" applyFill="1" applyAlignment="1">
      <alignment wrapText="1"/>
    </xf>
    <xf numFmtId="166" fontId="26" fillId="0" borderId="0" xfId="477" applyNumberFormat="1" applyFont="1" applyAlignment="1">
      <alignment wrapText="1"/>
    </xf>
    <xf numFmtId="167" fontId="26" fillId="0" borderId="0" xfId="477" applyNumberFormat="1" applyFont="1" applyBorder="1" applyAlignment="1">
      <alignment horizontal="center" vertical="center" wrapText="1"/>
    </xf>
    <xf numFmtId="169" fontId="26" fillId="0" borderId="0" xfId="9" applyNumberFormat="1" applyFont="1" applyAlignment="1">
      <alignment horizontal="center" wrapText="1"/>
    </xf>
    <xf numFmtId="166" fontId="25" fillId="4" borderId="4" xfId="477" applyNumberFormat="1" applyFont="1" applyFill="1" applyBorder="1" applyAlignment="1">
      <alignment horizontal="center" vertical="center" wrapText="1"/>
    </xf>
    <xf numFmtId="166" fontId="25" fillId="0" borderId="0" xfId="477" applyNumberFormat="1" applyFont="1" applyAlignment="1">
      <alignment wrapText="1"/>
    </xf>
    <xf numFmtId="0" fontId="28" fillId="4" borderId="4" xfId="0" applyFont="1" applyFill="1" applyBorder="1" applyAlignment="1">
      <alignment horizontal="left" vertical="center" wrapText="1"/>
    </xf>
    <xf numFmtId="172" fontId="28" fillId="0" borderId="3" xfId="0" applyNumberFormat="1" applyFont="1" applyBorder="1" applyAlignment="1">
      <alignment vertical="center" wrapText="1"/>
    </xf>
    <xf numFmtId="172" fontId="29" fillId="0" borderId="3" xfId="0" applyNumberFormat="1" applyFont="1" applyBorder="1" applyAlignment="1">
      <alignment vertical="center" wrapText="1"/>
    </xf>
    <xf numFmtId="173" fontId="28" fillId="4" borderId="3" xfId="0" applyNumberFormat="1" applyFont="1" applyFill="1" applyBorder="1" applyAlignment="1">
      <alignment horizontal="right" vertical="center" wrapText="1"/>
    </xf>
    <xf numFmtId="0" fontId="28" fillId="0" borderId="3" xfId="0" applyFont="1" applyBorder="1" applyAlignment="1">
      <alignment horizontal="left" vertical="center" wrapText="1"/>
    </xf>
    <xf numFmtId="0" fontId="30" fillId="0" borderId="0" xfId="9" applyFont="1" applyAlignment="1">
      <alignment vertical="center"/>
    </xf>
    <xf numFmtId="0" fontId="26" fillId="0" borderId="0" xfId="9" applyFont="1" applyAlignment="1">
      <alignment horizontal="center" vertical="center"/>
    </xf>
    <xf numFmtId="166" fontId="26" fillId="0" borderId="0" xfId="477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168" fontId="27" fillId="0" borderId="3" xfId="477" applyNumberFormat="1" applyFont="1" applyFill="1" applyBorder="1" applyAlignment="1">
      <alignment vertical="center" wrapText="1"/>
    </xf>
    <xf numFmtId="168" fontId="28" fillId="0" borderId="3" xfId="477" applyNumberFormat="1" applyFont="1" applyFill="1" applyBorder="1" applyAlignment="1">
      <alignment vertical="center" wrapText="1"/>
    </xf>
    <xf numFmtId="168" fontId="28" fillId="0" borderId="0" xfId="477" applyNumberFormat="1" applyFont="1" applyFill="1" applyBorder="1" applyAlignment="1">
      <alignment horizontal="right" vertical="center" wrapText="1"/>
    </xf>
    <xf numFmtId="168" fontId="31" fillId="0" borderId="0" xfId="477" applyNumberFormat="1" applyFont="1" applyFill="1" applyBorder="1" applyAlignment="1">
      <alignment horizontal="right" vertical="center" wrapText="1"/>
    </xf>
    <xf numFmtId="168" fontId="31" fillId="0" borderId="3" xfId="477" applyNumberFormat="1" applyFont="1" applyBorder="1" applyAlignment="1">
      <alignment vertical="center" wrapText="1"/>
    </xf>
    <xf numFmtId="168" fontId="31" fillId="0" borderId="0" xfId="477" applyNumberFormat="1" applyFont="1" applyFill="1" applyBorder="1" applyAlignment="1">
      <alignment vertical="center" wrapText="1"/>
    </xf>
    <xf numFmtId="168" fontId="32" fillId="0" borderId="0" xfId="477" applyNumberFormat="1" applyFont="1" applyFill="1" applyBorder="1" applyAlignment="1">
      <alignment vertical="center" wrapText="1"/>
    </xf>
    <xf numFmtId="0" fontId="28" fillId="4" borderId="4" xfId="9" applyFont="1" applyFill="1" applyBorder="1" applyAlignment="1">
      <alignment horizontal="left" vertical="center"/>
    </xf>
    <xf numFmtId="0" fontId="26" fillId="0" borderId="4" xfId="9" applyFont="1" applyBorder="1"/>
    <xf numFmtId="0" fontId="26" fillId="0" borderId="8" xfId="9" applyFont="1" applyBorder="1"/>
    <xf numFmtId="0" fontId="25" fillId="0" borderId="3" xfId="9" applyFont="1" applyBorder="1" applyAlignment="1">
      <alignment horizontal="center"/>
    </xf>
    <xf numFmtId="0" fontId="26" fillId="3" borderId="0" xfId="9" applyFont="1" applyFill="1" applyAlignment="1">
      <alignment horizontal="left"/>
    </xf>
    <xf numFmtId="0" fontId="25" fillId="0" borderId="3" xfId="477" applyNumberFormat="1" applyFont="1" applyBorder="1" applyAlignment="1">
      <alignment horizontal="left" wrapText="1"/>
    </xf>
    <xf numFmtId="0" fontId="26" fillId="3" borderId="5" xfId="9" applyFont="1" applyFill="1" applyBorder="1" applyAlignment="1">
      <alignment horizontal="left"/>
    </xf>
    <xf numFmtId="0" fontId="28" fillId="7" borderId="3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168" fontId="26" fillId="0" borderId="3" xfId="477" applyNumberFormat="1" applyFont="1" applyFill="1" applyBorder="1" applyAlignment="1">
      <alignment vertical="center" wrapText="1"/>
    </xf>
    <xf numFmtId="166" fontId="25" fillId="0" borderId="3" xfId="477" applyNumberFormat="1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25" fillId="0" borderId="3" xfId="477" applyNumberFormat="1" applyFont="1" applyBorder="1" applyAlignment="1">
      <alignment horizontal="centerContinuous"/>
    </xf>
    <xf numFmtId="0" fontId="31" fillId="0" borderId="3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170" fontId="25" fillId="0" borderId="3" xfId="19" applyNumberFormat="1" applyFont="1" applyBorder="1" applyAlignment="1"/>
    <xf numFmtId="0" fontId="31" fillId="5" borderId="3" xfId="0" applyFont="1" applyFill="1" applyBorder="1" applyAlignment="1">
      <alignment horizontal="left" wrapText="1"/>
    </xf>
    <xf numFmtId="172" fontId="27" fillId="0" borderId="3" xfId="477" applyNumberFormat="1" applyFont="1" applyFill="1" applyBorder="1" applyAlignment="1">
      <alignment vertical="center" wrapText="1"/>
    </xf>
    <xf numFmtId="166" fontId="26" fillId="0" borderId="3" xfId="477" applyNumberFormat="1" applyFont="1" applyFill="1" applyBorder="1" applyAlignment="1">
      <alignment vertical="center" wrapText="1"/>
    </xf>
    <xf numFmtId="166" fontId="27" fillId="0" borderId="3" xfId="477" applyNumberFormat="1" applyFont="1" applyFill="1" applyBorder="1" applyAlignment="1">
      <alignment vertical="center" wrapText="1"/>
    </xf>
    <xf numFmtId="0" fontId="28" fillId="0" borderId="0" xfId="9" applyFont="1" applyAlignment="1">
      <alignment horizontal="left" vertical="center"/>
    </xf>
    <xf numFmtId="168" fontId="25" fillId="0" borderId="0" xfId="477" applyNumberFormat="1" applyFont="1" applyFill="1" applyBorder="1" applyAlignment="1">
      <alignment horizontal="center" vertical="center" wrapText="1"/>
    </xf>
    <xf numFmtId="166" fontId="25" fillId="0" borderId="0" xfId="477" applyNumberFormat="1" applyFont="1" applyFill="1" applyBorder="1" applyAlignment="1">
      <alignment horizontal="center" vertical="center" wrapText="1"/>
    </xf>
    <xf numFmtId="168" fontId="28" fillId="0" borderId="7" xfId="477" applyNumberFormat="1" applyFont="1" applyFill="1" applyBorder="1" applyAlignment="1">
      <alignment vertical="center" wrapText="1"/>
    </xf>
    <xf numFmtId="170" fontId="25" fillId="0" borderId="7" xfId="19" applyNumberFormat="1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168" fontId="28" fillId="0" borderId="6" xfId="477" applyNumberFormat="1" applyFont="1" applyFill="1" applyBorder="1" applyAlignment="1">
      <alignment vertical="center" wrapText="1"/>
    </xf>
    <xf numFmtId="170" fontId="25" fillId="0" borderId="6" xfId="19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172" fontId="31" fillId="0" borderId="3" xfId="477" applyNumberFormat="1" applyFont="1" applyBorder="1" applyAlignment="1">
      <alignment horizontal="right" vertical="center" wrapText="1"/>
    </xf>
    <xf numFmtId="172" fontId="31" fillId="0" borderId="3" xfId="477" applyNumberFormat="1" applyFont="1" applyFill="1" applyBorder="1" applyAlignment="1">
      <alignment horizontal="right" vertical="center" wrapText="1"/>
    </xf>
    <xf numFmtId="172" fontId="31" fillId="0" borderId="0" xfId="477" applyNumberFormat="1" applyFont="1" applyFill="1" applyBorder="1" applyAlignment="1">
      <alignment horizontal="right" vertical="center" wrapText="1"/>
    </xf>
    <xf numFmtId="172" fontId="28" fillId="4" borderId="3" xfId="0" applyNumberFormat="1" applyFont="1" applyFill="1" applyBorder="1" applyAlignment="1">
      <alignment horizontal="right" vertical="center" wrapText="1"/>
    </xf>
    <xf numFmtId="172" fontId="31" fillId="0" borderId="3" xfId="477" applyNumberFormat="1" applyFont="1" applyFill="1" applyBorder="1" applyAlignment="1">
      <alignment vertical="center" wrapText="1"/>
    </xf>
    <xf numFmtId="172" fontId="27" fillId="0" borderId="3" xfId="477" applyNumberFormat="1" applyFont="1" applyFill="1" applyBorder="1" applyAlignment="1">
      <alignment wrapText="1"/>
    </xf>
    <xf numFmtId="172" fontId="31" fillId="0" borderId="3" xfId="477" applyNumberFormat="1" applyFont="1" applyFill="1" applyBorder="1" applyAlignment="1">
      <alignment wrapText="1"/>
    </xf>
    <xf numFmtId="172" fontId="28" fillId="0" borderId="3" xfId="477" applyNumberFormat="1" applyFont="1" applyFill="1" applyBorder="1" applyAlignment="1">
      <alignment vertical="center" wrapText="1"/>
    </xf>
    <xf numFmtId="172" fontId="28" fillId="0" borderId="0" xfId="477" applyNumberFormat="1" applyFont="1" applyFill="1" applyBorder="1" applyAlignment="1">
      <alignment horizontal="right" vertical="center" wrapText="1"/>
    </xf>
    <xf numFmtId="172" fontId="31" fillId="0" borderId="3" xfId="477" applyNumberFormat="1" applyFont="1" applyBorder="1" applyAlignment="1">
      <alignment vertical="center" wrapText="1"/>
    </xf>
    <xf numFmtId="172" fontId="31" fillId="0" borderId="0" xfId="477" applyNumberFormat="1" applyFont="1" applyFill="1" applyBorder="1" applyAlignment="1">
      <alignment vertical="center" wrapText="1"/>
    </xf>
    <xf numFmtId="172" fontId="32" fillId="0" borderId="0" xfId="477" applyNumberFormat="1" applyFont="1" applyFill="1" applyBorder="1" applyAlignment="1">
      <alignment vertical="center" wrapText="1"/>
    </xf>
    <xf numFmtId="0" fontId="33" fillId="0" borderId="7" xfId="0" applyFont="1" applyBorder="1" applyAlignment="1">
      <alignment horizontal="left" vertical="center"/>
    </xf>
    <xf numFmtId="168" fontId="33" fillId="0" borderId="7" xfId="477" applyNumberFormat="1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168" fontId="33" fillId="0" borderId="0" xfId="477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70" fontId="25" fillId="7" borderId="3" xfId="19" applyNumberFormat="1" applyFont="1" applyFill="1" applyBorder="1" applyAlignment="1">
      <alignment vertical="center"/>
    </xf>
    <xf numFmtId="172" fontId="28" fillId="0" borderId="3" xfId="0" applyNumberFormat="1" applyFont="1" applyBorder="1" applyAlignment="1">
      <alignment horizontal="right" vertical="center" wrapText="1"/>
    </xf>
    <xf numFmtId="170" fontId="25" fillId="0" borderId="3" xfId="19" applyNumberFormat="1" applyFont="1" applyFill="1" applyBorder="1" applyAlignment="1">
      <alignment vertical="center"/>
    </xf>
    <xf numFmtId="172" fontId="28" fillId="0" borderId="3" xfId="477" applyNumberFormat="1" applyFont="1" applyFill="1" applyBorder="1" applyAlignment="1">
      <alignment horizontal="right" vertical="center" wrapText="1"/>
    </xf>
    <xf numFmtId="172" fontId="28" fillId="0" borderId="3" xfId="477" applyNumberFormat="1" applyFont="1" applyFill="1" applyBorder="1" applyAlignment="1">
      <alignment horizontal="right" vertical="center"/>
    </xf>
    <xf numFmtId="172" fontId="26" fillId="0" borderId="3" xfId="9" applyNumberFormat="1" applyFont="1" applyBorder="1" applyAlignment="1">
      <alignment vertical="center"/>
    </xf>
    <xf numFmtId="170" fontId="26" fillId="0" borderId="3" xfId="19" applyNumberFormat="1" applyFont="1" applyFill="1" applyBorder="1" applyAlignment="1">
      <alignment vertical="center"/>
    </xf>
    <xf numFmtId="172" fontId="31" fillId="0" borderId="4" xfId="0" applyNumberFormat="1" applyFont="1" applyBorder="1" applyAlignment="1">
      <alignment horizontal="left" vertical="center" wrapText="1"/>
    </xf>
    <xf numFmtId="166" fontId="28" fillId="0" borderId="3" xfId="477" applyNumberFormat="1" applyFont="1" applyFill="1" applyBorder="1" applyAlignment="1">
      <alignment horizontal="right" vertical="center" wrapText="1"/>
    </xf>
    <xf numFmtId="0" fontId="37" fillId="0" borderId="4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172" fontId="28" fillId="7" borderId="3" xfId="0" applyNumberFormat="1" applyFont="1" applyFill="1" applyBorder="1" applyAlignment="1">
      <alignment horizontal="right" vertical="center" wrapText="1"/>
    </xf>
    <xf numFmtId="168" fontId="33" fillId="0" borderId="0" xfId="477" applyNumberFormat="1" applyFont="1" applyFill="1" applyBorder="1" applyAlignment="1">
      <alignment horizontal="center" vertical="center"/>
    </xf>
    <xf numFmtId="172" fontId="33" fillId="0" borderId="0" xfId="477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left" vertical="center"/>
    </xf>
    <xf numFmtId="172" fontId="31" fillId="0" borderId="3" xfId="0" applyNumberFormat="1" applyFont="1" applyBorder="1" applyAlignment="1">
      <alignment horizontal="right" vertical="center" wrapText="1"/>
    </xf>
    <xf numFmtId="43" fontId="26" fillId="0" borderId="3" xfId="477" applyFont="1" applyFill="1" applyBorder="1" applyAlignment="1">
      <alignment vertical="center" wrapText="1"/>
    </xf>
    <xf numFmtId="168" fontId="26" fillId="0" borderId="3" xfId="477" applyNumberFormat="1" applyFont="1" applyBorder="1" applyAlignment="1">
      <alignment vertical="center" wrapText="1"/>
    </xf>
    <xf numFmtId="166" fontId="26" fillId="0" borderId="3" xfId="477" applyNumberFormat="1" applyFont="1" applyBorder="1" applyAlignment="1">
      <alignment vertical="center" wrapText="1"/>
    </xf>
    <xf numFmtId="170" fontId="25" fillId="4" borderId="3" xfId="19" applyNumberFormat="1" applyFont="1" applyFill="1" applyBorder="1" applyAlignment="1">
      <alignment vertical="center"/>
    </xf>
    <xf numFmtId="166" fontId="25" fillId="4" borderId="3" xfId="0" applyNumberFormat="1" applyFont="1" applyFill="1" applyBorder="1" applyAlignment="1">
      <alignment vertical="center" wrapText="1"/>
    </xf>
    <xf numFmtId="172" fontId="28" fillId="4" borderId="3" xfId="0" applyNumberFormat="1" applyFont="1" applyFill="1" applyBorder="1" applyAlignment="1">
      <alignment vertical="center" wrapText="1"/>
    </xf>
    <xf numFmtId="0" fontId="25" fillId="3" borderId="3" xfId="9" applyFont="1" applyFill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34" fillId="3" borderId="0" xfId="9" applyFont="1" applyFill="1" applyAlignment="1">
      <alignment horizontal="left"/>
    </xf>
    <xf numFmtId="0" fontId="24" fillId="3" borderId="0" xfId="9" applyFont="1" applyFill="1" applyAlignment="1">
      <alignment horizontal="left"/>
    </xf>
    <xf numFmtId="0" fontId="28" fillId="0" borderId="9" xfId="9" applyFont="1" applyBorder="1" applyAlignment="1">
      <alignment horizontal="left" vertical="center"/>
    </xf>
    <xf numFmtId="0" fontId="35" fillId="0" borderId="0" xfId="9" applyFont="1" applyAlignment="1">
      <alignment horizontal="left"/>
    </xf>
    <xf numFmtId="0" fontId="36" fillId="0" borderId="9" xfId="9" applyFont="1" applyBorder="1" applyAlignment="1">
      <alignment horizontal="left"/>
    </xf>
    <xf numFmtId="0" fontId="32" fillId="5" borderId="3" xfId="0" applyFont="1" applyFill="1" applyBorder="1" applyAlignment="1">
      <alignment horizontal="left" vertical="center" wrapText="1"/>
    </xf>
    <xf numFmtId="173" fontId="25" fillId="4" borderId="4" xfId="477" applyNumberFormat="1" applyFont="1" applyFill="1" applyBorder="1" applyAlignment="1">
      <alignment horizontal="right" vertical="center" wrapText="1"/>
    </xf>
    <xf numFmtId="166" fontId="25" fillId="4" borderId="4" xfId="477" applyNumberFormat="1" applyFont="1" applyFill="1" applyBorder="1" applyAlignment="1">
      <alignment horizontal="right" vertical="center" wrapText="1"/>
    </xf>
    <xf numFmtId="170" fontId="25" fillId="7" borderId="3" xfId="19" applyNumberFormat="1" applyFont="1" applyFill="1" applyBorder="1" applyAlignment="1">
      <alignment horizontal="right" vertical="center"/>
    </xf>
    <xf numFmtId="168" fontId="27" fillId="0" borderId="3" xfId="477" applyNumberFormat="1" applyFont="1" applyFill="1" applyBorder="1" applyAlignment="1">
      <alignment horizontal="right" vertical="center" wrapText="1"/>
    </xf>
    <xf numFmtId="170" fontId="25" fillId="0" borderId="3" xfId="19" applyNumberFormat="1" applyFont="1" applyBorder="1" applyAlignment="1">
      <alignment horizontal="right" vertical="center"/>
    </xf>
    <xf numFmtId="172" fontId="29" fillId="0" borderId="3" xfId="477" applyNumberFormat="1" applyFont="1" applyFill="1" applyBorder="1" applyAlignment="1">
      <alignment horizontal="right" vertical="center" wrapText="1"/>
    </xf>
    <xf numFmtId="168" fontId="31" fillId="0" borderId="3" xfId="477" applyNumberFormat="1" applyFont="1" applyFill="1" applyBorder="1" applyAlignment="1">
      <alignment vertical="center" wrapText="1"/>
    </xf>
    <xf numFmtId="0" fontId="40" fillId="0" borderId="0" xfId="0" applyFont="1"/>
    <xf numFmtId="0" fontId="41" fillId="0" borderId="0" xfId="239" quotePrefix="1" applyFont="1">
      <alignment horizontal="left" vertical="top"/>
    </xf>
    <xf numFmtId="0" fontId="41" fillId="0" borderId="0" xfId="239" applyFont="1">
      <alignment horizontal="left" vertical="top"/>
    </xf>
    <xf numFmtId="0" fontId="41" fillId="0" borderId="0" xfId="25" quotePrefix="1" applyFont="1">
      <alignment horizontal="left" vertical="center"/>
    </xf>
    <xf numFmtId="0" fontId="41" fillId="0" borderId="0" xfId="293" quotePrefix="1" applyFont="1">
      <alignment horizontal="left" vertical="center"/>
    </xf>
    <xf numFmtId="0" fontId="41" fillId="0" borderId="0" xfId="272" quotePrefix="1" applyFont="1">
      <alignment horizontal="right" vertical="center"/>
    </xf>
    <xf numFmtId="0" fontId="41" fillId="0" borderId="0" xfId="287" quotePrefix="1" applyFont="1">
      <alignment horizontal="right" vertical="center"/>
    </xf>
    <xf numFmtId="0" fontId="41" fillId="0" borderId="0" xfId="287" applyFont="1">
      <alignment horizontal="right" vertical="center"/>
    </xf>
    <xf numFmtId="0" fontId="42" fillId="0" borderId="0" xfId="22" quotePrefix="1" applyFont="1">
      <alignment horizontal="right" vertical="top"/>
    </xf>
    <xf numFmtId="0" fontId="42" fillId="0" borderId="0" xfId="22" applyFont="1">
      <alignment horizontal="right" vertical="top"/>
    </xf>
    <xf numFmtId="0" fontId="41" fillId="0" borderId="0" xfId="485" quotePrefix="1" applyFont="1">
      <alignment horizontal="center" vertical="top"/>
    </xf>
    <xf numFmtId="0" fontId="41" fillId="0" borderId="0" xfId="485" applyFont="1">
      <alignment horizontal="center" vertical="top"/>
    </xf>
    <xf numFmtId="0" fontId="41" fillId="0" borderId="0" xfId="313" quotePrefix="1" applyFont="1">
      <alignment horizontal="left" vertical="top"/>
    </xf>
    <xf numFmtId="0" fontId="41" fillId="0" borderId="0" xfId="313" applyFont="1">
      <alignment horizontal="left" vertical="top"/>
    </xf>
    <xf numFmtId="0" fontId="41" fillId="0" borderId="0" xfId="359" quotePrefix="1" applyFont="1">
      <alignment horizontal="right" vertical="top"/>
    </xf>
    <xf numFmtId="0" fontId="41" fillId="0" borderId="0" xfId="359" applyFont="1">
      <alignment horizontal="right" vertical="top"/>
    </xf>
    <xf numFmtId="4" fontId="41" fillId="0" borderId="0" xfId="354" applyNumberFormat="1" applyFont="1">
      <alignment horizontal="right" vertical="top"/>
    </xf>
    <xf numFmtId="0" fontId="41" fillId="0" borderId="0" xfId="354" applyFont="1">
      <alignment horizontal="right" vertical="top"/>
    </xf>
    <xf numFmtId="0" fontId="42" fillId="0" borderId="0" xfId="81" quotePrefix="1" applyFont="1">
      <alignment horizontal="left" vertical="top"/>
    </xf>
    <xf numFmtId="0" fontId="42" fillId="0" borderId="0" xfId="118" quotePrefix="1" applyFont="1">
      <alignment horizontal="left" vertical="top"/>
    </xf>
    <xf numFmtId="0" fontId="41" fillId="0" borderId="0" xfId="42" quotePrefix="1" applyFont="1">
      <alignment horizontal="right" vertical="top"/>
    </xf>
    <xf numFmtId="0" fontId="42" fillId="0" borderId="0" xfId="36" quotePrefix="1" applyFont="1">
      <alignment horizontal="right" vertical="top"/>
    </xf>
    <xf numFmtId="4" fontId="42" fillId="0" borderId="0" xfId="396" applyNumberFormat="1" applyFont="1">
      <alignment horizontal="right" vertical="top"/>
    </xf>
    <xf numFmtId="0" fontId="42" fillId="0" borderId="0" xfId="396" applyFont="1">
      <alignment horizontal="right" vertical="top"/>
    </xf>
    <xf numFmtId="0" fontId="41" fillId="0" borderId="6" xfId="170" quotePrefix="1" applyFont="1" applyBorder="1">
      <alignment horizontal="left" vertical="top"/>
    </xf>
    <xf numFmtId="0" fontId="41" fillId="0" borderId="6" xfId="170" applyFont="1" applyBorder="1">
      <alignment horizontal="left" vertical="top"/>
    </xf>
    <xf numFmtId="0" fontId="41" fillId="0" borderId="6" xfId="186" quotePrefix="1" applyFont="1" applyBorder="1">
      <alignment horizontal="right" vertical="top"/>
    </xf>
    <xf numFmtId="0" fontId="41" fillId="0" borderId="6" xfId="186" applyFont="1" applyBorder="1">
      <alignment horizontal="right" vertical="top"/>
    </xf>
    <xf numFmtId="4" fontId="41" fillId="0" borderId="6" xfId="182" applyNumberFormat="1" applyFont="1" applyBorder="1">
      <alignment horizontal="right" vertical="top"/>
    </xf>
    <xf numFmtId="0" fontId="41" fillId="0" borderId="6" xfId="182" applyFont="1" applyBorder="1">
      <alignment horizontal="right" vertical="top"/>
    </xf>
    <xf numFmtId="0" fontId="42" fillId="8" borderId="0" xfId="81" quotePrefix="1" applyFont="1" applyFill="1">
      <alignment horizontal="left" vertical="top"/>
    </xf>
    <xf numFmtId="0" fontId="42" fillId="8" borderId="0" xfId="118" quotePrefix="1" applyFont="1" applyFill="1">
      <alignment horizontal="left" vertical="top"/>
    </xf>
    <xf numFmtId="0" fontId="41" fillId="8" borderId="0" xfId="42" quotePrefix="1" applyFont="1" applyFill="1">
      <alignment horizontal="right" vertical="top"/>
    </xf>
    <xf numFmtId="0" fontId="42" fillId="8" borderId="0" xfId="36" quotePrefix="1" applyFont="1" applyFill="1">
      <alignment horizontal="right" vertical="top"/>
    </xf>
    <xf numFmtId="4" fontId="42" fillId="8" borderId="0" xfId="396" applyNumberFormat="1" applyFont="1" applyFill="1">
      <alignment horizontal="right" vertical="top"/>
    </xf>
    <xf numFmtId="172" fontId="28" fillId="0" borderId="3" xfId="477" applyNumberFormat="1" applyFont="1" applyBorder="1" applyAlignment="1">
      <alignment horizontal="right" vertical="center" wrapText="1"/>
    </xf>
    <xf numFmtId="172" fontId="29" fillId="4" borderId="3" xfId="0" applyNumberFormat="1" applyFont="1" applyFill="1" applyBorder="1" applyAlignment="1">
      <alignment horizontal="right" vertical="center" wrapText="1"/>
    </xf>
    <xf numFmtId="172" fontId="27" fillId="0" borderId="3" xfId="9" applyNumberFormat="1" applyFont="1" applyBorder="1" applyAlignment="1">
      <alignment vertical="center"/>
    </xf>
    <xf numFmtId="172" fontId="27" fillId="0" borderId="3" xfId="477" applyNumberFormat="1" applyFont="1" applyBorder="1" applyAlignment="1">
      <alignment horizontal="right" vertical="center" wrapText="1"/>
    </xf>
    <xf numFmtId="172" fontId="29" fillId="0" borderId="3" xfId="0" applyNumberFormat="1" applyFont="1" applyBorder="1" applyAlignment="1">
      <alignment horizontal="right" vertical="center" wrapText="1"/>
    </xf>
    <xf numFmtId="4" fontId="44" fillId="0" borderId="11" xfId="0" applyNumberFormat="1" applyFont="1" applyBorder="1" applyAlignment="1">
      <alignment vertical="center"/>
    </xf>
    <xf numFmtId="172" fontId="31" fillId="9" borderId="3" xfId="0" applyNumberFormat="1" applyFont="1" applyFill="1" applyBorder="1" applyAlignment="1">
      <alignment horizontal="right" vertical="center" wrapText="1"/>
    </xf>
    <xf numFmtId="172" fontId="31" fillId="10" borderId="3" xfId="0" applyNumberFormat="1" applyFont="1" applyFill="1" applyBorder="1" applyAlignment="1">
      <alignment horizontal="right" vertical="center" wrapText="1"/>
    </xf>
    <xf numFmtId="43" fontId="26" fillId="3" borderId="0" xfId="9" applyNumberFormat="1" applyFont="1" applyFill="1" applyAlignment="1">
      <alignment vertical="center"/>
    </xf>
    <xf numFmtId="172" fontId="26" fillId="0" borderId="3" xfId="477" applyNumberFormat="1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172" fontId="28" fillId="0" borderId="3" xfId="0" applyNumberFormat="1" applyFont="1" applyFill="1" applyBorder="1" applyAlignment="1">
      <alignment horizontal="right" vertical="center" wrapText="1"/>
    </xf>
    <xf numFmtId="172" fontId="31" fillId="0" borderId="3" xfId="0" applyNumberFormat="1" applyFont="1" applyFill="1" applyBorder="1" applyAlignment="1">
      <alignment horizontal="right" vertical="center" wrapText="1"/>
    </xf>
    <xf numFmtId="172" fontId="27" fillId="0" borderId="3" xfId="477" applyNumberFormat="1" applyFont="1" applyFill="1" applyBorder="1" applyAlignment="1">
      <alignment horizontal="righ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9" fillId="6" borderId="0" xfId="9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</cellXfs>
  <cellStyles count="612">
    <cellStyle name="Moeda 2" xfId="1" xr:uid="{00000000-0005-0000-0000-000000000000}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2" xfId="9" xr:uid="{00000000-0005-0000-0000-000009000000}"/>
    <cellStyle name="Normal 2 2" xfId="10" xr:uid="{00000000-0005-0000-0000-00000A000000}"/>
    <cellStyle name="Normal 2 3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agem" xfId="19" builtinId="5"/>
    <cellStyle name="Porcentagem 2" xfId="20" xr:uid="{00000000-0005-0000-0000-000014000000}"/>
    <cellStyle name="S0" xfId="21" xr:uid="{00000000-0005-0000-0000-000015000000}"/>
    <cellStyle name="S0 2" xfId="22" xr:uid="{00000000-0005-0000-0000-000016000000}"/>
    <cellStyle name="S0 3" xfId="23" xr:uid="{00000000-0005-0000-0000-000017000000}"/>
    <cellStyle name="S1" xfId="24" xr:uid="{00000000-0005-0000-0000-000018000000}"/>
    <cellStyle name="S1 2" xfId="25" xr:uid="{00000000-0005-0000-0000-000019000000}"/>
    <cellStyle name="S10" xfId="26" xr:uid="{00000000-0005-0000-0000-00001A000000}"/>
    <cellStyle name="S10 10" xfId="27" xr:uid="{00000000-0005-0000-0000-00001B000000}"/>
    <cellStyle name="S10 11" xfId="28" xr:uid="{00000000-0005-0000-0000-00001C000000}"/>
    <cellStyle name="S10 12" xfId="29" xr:uid="{00000000-0005-0000-0000-00001D000000}"/>
    <cellStyle name="S10 13" xfId="30" xr:uid="{00000000-0005-0000-0000-00001E000000}"/>
    <cellStyle name="S10 14" xfId="494" xr:uid="{00000000-0005-0000-0000-00001F000000}"/>
    <cellStyle name="S10 15" xfId="508" xr:uid="{00000000-0005-0000-0000-000020000000}"/>
    <cellStyle name="S10 16" xfId="522" xr:uid="{00000000-0005-0000-0000-000021000000}"/>
    <cellStyle name="S10 17" xfId="537" xr:uid="{00000000-0005-0000-0000-000022000000}"/>
    <cellStyle name="S10 18" xfId="551" xr:uid="{00000000-0005-0000-0000-000023000000}"/>
    <cellStyle name="S10 19" xfId="567" xr:uid="{00000000-0005-0000-0000-000024000000}"/>
    <cellStyle name="S10 2" xfId="31" xr:uid="{00000000-0005-0000-0000-000025000000}"/>
    <cellStyle name="S10 2 2" xfId="32" xr:uid="{00000000-0005-0000-0000-000026000000}"/>
    <cellStyle name="S10 2 3" xfId="33" xr:uid="{00000000-0005-0000-0000-000027000000}"/>
    <cellStyle name="S10 20" xfId="586" xr:uid="{00000000-0005-0000-0000-000028000000}"/>
    <cellStyle name="S10 3" xfId="34" xr:uid="{00000000-0005-0000-0000-000029000000}"/>
    <cellStyle name="S10 4" xfId="35" xr:uid="{00000000-0005-0000-0000-00002A000000}"/>
    <cellStyle name="S10 5" xfId="36" xr:uid="{00000000-0005-0000-0000-00002B000000}"/>
    <cellStyle name="S10 6" xfId="37" xr:uid="{00000000-0005-0000-0000-00002C000000}"/>
    <cellStyle name="S10 7" xfId="38" xr:uid="{00000000-0005-0000-0000-00002D000000}"/>
    <cellStyle name="S10 8" xfId="39" xr:uid="{00000000-0005-0000-0000-00002E000000}"/>
    <cellStyle name="S10 9" xfId="40" xr:uid="{00000000-0005-0000-0000-00002F000000}"/>
    <cellStyle name="S11" xfId="41" xr:uid="{00000000-0005-0000-0000-000030000000}"/>
    <cellStyle name="S11 10" xfId="42" xr:uid="{00000000-0005-0000-0000-000031000000}"/>
    <cellStyle name="S11 11" xfId="43" xr:uid="{00000000-0005-0000-0000-000032000000}"/>
    <cellStyle name="S11 12" xfId="44" xr:uid="{00000000-0005-0000-0000-000033000000}"/>
    <cellStyle name="S11 13" xfId="45" xr:uid="{00000000-0005-0000-0000-000034000000}"/>
    <cellStyle name="S11 14" xfId="46" xr:uid="{00000000-0005-0000-0000-000035000000}"/>
    <cellStyle name="S11 15" xfId="47" xr:uid="{00000000-0005-0000-0000-000036000000}"/>
    <cellStyle name="S11 16" xfId="48" xr:uid="{00000000-0005-0000-0000-000037000000}"/>
    <cellStyle name="S11 17" xfId="49" xr:uid="{00000000-0005-0000-0000-000038000000}"/>
    <cellStyle name="S11 18" xfId="50" xr:uid="{00000000-0005-0000-0000-000039000000}"/>
    <cellStyle name="S11 19" xfId="51" xr:uid="{00000000-0005-0000-0000-00003A000000}"/>
    <cellStyle name="S11 2" xfId="52" xr:uid="{00000000-0005-0000-0000-00003B000000}"/>
    <cellStyle name="S11 2 2" xfId="53" xr:uid="{00000000-0005-0000-0000-00003C000000}"/>
    <cellStyle name="S11 2 3" xfId="54" xr:uid="{00000000-0005-0000-0000-00003D000000}"/>
    <cellStyle name="S11 20" xfId="55" xr:uid="{00000000-0005-0000-0000-00003E000000}"/>
    <cellStyle name="S11 21" xfId="56" xr:uid="{00000000-0005-0000-0000-00003F000000}"/>
    <cellStyle name="S11 22" xfId="57" xr:uid="{00000000-0005-0000-0000-000040000000}"/>
    <cellStyle name="S11 23" xfId="58" xr:uid="{00000000-0005-0000-0000-000041000000}"/>
    <cellStyle name="S11 24" xfId="59" xr:uid="{00000000-0005-0000-0000-000042000000}"/>
    <cellStyle name="S11 25" xfId="60" xr:uid="{00000000-0005-0000-0000-000043000000}"/>
    <cellStyle name="S11 26" xfId="61" xr:uid="{00000000-0005-0000-0000-000044000000}"/>
    <cellStyle name="S11 27" xfId="62" xr:uid="{00000000-0005-0000-0000-000045000000}"/>
    <cellStyle name="S11 28" xfId="63" xr:uid="{00000000-0005-0000-0000-000046000000}"/>
    <cellStyle name="S11 29" xfId="64" xr:uid="{00000000-0005-0000-0000-000047000000}"/>
    <cellStyle name="S11 3" xfId="65" xr:uid="{00000000-0005-0000-0000-000048000000}"/>
    <cellStyle name="S11 3 2" xfId="66" xr:uid="{00000000-0005-0000-0000-000049000000}"/>
    <cellStyle name="S11 3 3" xfId="67" xr:uid="{00000000-0005-0000-0000-00004A000000}"/>
    <cellStyle name="S11 30" xfId="68" xr:uid="{00000000-0005-0000-0000-00004B000000}"/>
    <cellStyle name="S11 31" xfId="69" xr:uid="{00000000-0005-0000-0000-00004C000000}"/>
    <cellStyle name="S11 32" xfId="70" xr:uid="{00000000-0005-0000-0000-00004D000000}"/>
    <cellStyle name="S11 33" xfId="71" xr:uid="{00000000-0005-0000-0000-00004E000000}"/>
    <cellStyle name="S11 34" xfId="495" xr:uid="{00000000-0005-0000-0000-00004F000000}"/>
    <cellStyle name="S11 35" xfId="509" xr:uid="{00000000-0005-0000-0000-000050000000}"/>
    <cellStyle name="S11 36" xfId="523" xr:uid="{00000000-0005-0000-0000-000051000000}"/>
    <cellStyle name="S11 37" xfId="538" xr:uid="{00000000-0005-0000-0000-000052000000}"/>
    <cellStyle name="S11 38" xfId="552" xr:uid="{00000000-0005-0000-0000-000053000000}"/>
    <cellStyle name="S11 39" xfId="568" xr:uid="{00000000-0005-0000-0000-000054000000}"/>
    <cellStyle name="S11 4" xfId="72" xr:uid="{00000000-0005-0000-0000-000055000000}"/>
    <cellStyle name="S11 4 2" xfId="73" xr:uid="{00000000-0005-0000-0000-000056000000}"/>
    <cellStyle name="S11 4 3" xfId="74" xr:uid="{00000000-0005-0000-0000-000057000000}"/>
    <cellStyle name="S11 40" xfId="587" xr:uid="{00000000-0005-0000-0000-000058000000}"/>
    <cellStyle name="S11 41" xfId="604" xr:uid="{00000000-0005-0000-0000-000059000000}"/>
    <cellStyle name="S11 5" xfId="75" xr:uid="{00000000-0005-0000-0000-00005A000000}"/>
    <cellStyle name="S11 6" xfId="76" xr:uid="{00000000-0005-0000-0000-00005B000000}"/>
    <cellStyle name="S11 7" xfId="77" xr:uid="{00000000-0005-0000-0000-00005C000000}"/>
    <cellStyle name="S11 8" xfId="78" xr:uid="{00000000-0005-0000-0000-00005D000000}"/>
    <cellStyle name="S11 9" xfId="79" xr:uid="{00000000-0005-0000-0000-00005E000000}"/>
    <cellStyle name="S12" xfId="80" xr:uid="{00000000-0005-0000-0000-00005F000000}"/>
    <cellStyle name="S12 10" xfId="81" xr:uid="{00000000-0005-0000-0000-000060000000}"/>
    <cellStyle name="S12 11" xfId="82" xr:uid="{00000000-0005-0000-0000-000061000000}"/>
    <cellStyle name="S12 12" xfId="83" xr:uid="{00000000-0005-0000-0000-000062000000}"/>
    <cellStyle name="S12 13" xfId="84" xr:uid="{00000000-0005-0000-0000-000063000000}"/>
    <cellStyle name="S12 14" xfId="85" xr:uid="{00000000-0005-0000-0000-000064000000}"/>
    <cellStyle name="S12 15" xfId="86" xr:uid="{00000000-0005-0000-0000-000065000000}"/>
    <cellStyle name="S12 16" xfId="87" xr:uid="{00000000-0005-0000-0000-000066000000}"/>
    <cellStyle name="S12 17" xfId="88" xr:uid="{00000000-0005-0000-0000-000067000000}"/>
    <cellStyle name="S12 18" xfId="89" xr:uid="{00000000-0005-0000-0000-000068000000}"/>
    <cellStyle name="S12 19" xfId="90" xr:uid="{00000000-0005-0000-0000-000069000000}"/>
    <cellStyle name="S12 2" xfId="91" xr:uid="{00000000-0005-0000-0000-00006A000000}"/>
    <cellStyle name="S12 2 2" xfId="92" xr:uid="{00000000-0005-0000-0000-00006B000000}"/>
    <cellStyle name="S12 2 3" xfId="93" xr:uid="{00000000-0005-0000-0000-00006C000000}"/>
    <cellStyle name="S12 20" xfId="94" xr:uid="{00000000-0005-0000-0000-00006D000000}"/>
    <cellStyle name="S12 21" xfId="95" xr:uid="{00000000-0005-0000-0000-00006E000000}"/>
    <cellStyle name="S12 22" xfId="96" xr:uid="{00000000-0005-0000-0000-00006F000000}"/>
    <cellStyle name="S12 23" xfId="97" xr:uid="{00000000-0005-0000-0000-000070000000}"/>
    <cellStyle name="S12 24" xfId="98" xr:uid="{00000000-0005-0000-0000-000071000000}"/>
    <cellStyle name="S12 25" xfId="99" xr:uid="{00000000-0005-0000-0000-000072000000}"/>
    <cellStyle name="S12 26" xfId="100" xr:uid="{00000000-0005-0000-0000-000073000000}"/>
    <cellStyle name="S12 27" xfId="101" xr:uid="{00000000-0005-0000-0000-000074000000}"/>
    <cellStyle name="S12 28" xfId="102" xr:uid="{00000000-0005-0000-0000-000075000000}"/>
    <cellStyle name="S12 29" xfId="103" xr:uid="{00000000-0005-0000-0000-000076000000}"/>
    <cellStyle name="S12 3" xfId="104" xr:uid="{00000000-0005-0000-0000-000077000000}"/>
    <cellStyle name="S12 30" xfId="105" xr:uid="{00000000-0005-0000-0000-000078000000}"/>
    <cellStyle name="S12 31" xfId="106" xr:uid="{00000000-0005-0000-0000-000079000000}"/>
    <cellStyle name="S12 32" xfId="107" xr:uid="{00000000-0005-0000-0000-00007A000000}"/>
    <cellStyle name="S12 33" xfId="108" xr:uid="{00000000-0005-0000-0000-00007B000000}"/>
    <cellStyle name="S12 34" xfId="481" xr:uid="{00000000-0005-0000-0000-00007C000000}"/>
    <cellStyle name="S12 35" xfId="496" xr:uid="{00000000-0005-0000-0000-00007D000000}"/>
    <cellStyle name="S12 36" xfId="510" xr:uid="{00000000-0005-0000-0000-00007E000000}"/>
    <cellStyle name="S12 37" xfId="524" xr:uid="{00000000-0005-0000-0000-00007F000000}"/>
    <cellStyle name="S12 38" xfId="539" xr:uid="{00000000-0005-0000-0000-000080000000}"/>
    <cellStyle name="S12 39" xfId="553" xr:uid="{00000000-0005-0000-0000-000081000000}"/>
    <cellStyle name="S12 4" xfId="109" xr:uid="{00000000-0005-0000-0000-000082000000}"/>
    <cellStyle name="S12 4 2" xfId="110" xr:uid="{00000000-0005-0000-0000-000083000000}"/>
    <cellStyle name="S12 4 3" xfId="111" xr:uid="{00000000-0005-0000-0000-000084000000}"/>
    <cellStyle name="S12 40" xfId="569" xr:uid="{00000000-0005-0000-0000-000085000000}"/>
    <cellStyle name="S12 41" xfId="588" xr:uid="{00000000-0005-0000-0000-000086000000}"/>
    <cellStyle name="S12 42" xfId="605" xr:uid="{00000000-0005-0000-0000-000087000000}"/>
    <cellStyle name="S12 5" xfId="112" xr:uid="{00000000-0005-0000-0000-000088000000}"/>
    <cellStyle name="S12 6" xfId="113" xr:uid="{00000000-0005-0000-0000-000089000000}"/>
    <cellStyle name="S12 7" xfId="114" xr:uid="{00000000-0005-0000-0000-00008A000000}"/>
    <cellStyle name="S12 8" xfId="115" xr:uid="{00000000-0005-0000-0000-00008B000000}"/>
    <cellStyle name="S12 9" xfId="116" xr:uid="{00000000-0005-0000-0000-00008C000000}"/>
    <cellStyle name="S13" xfId="117" xr:uid="{00000000-0005-0000-0000-00008D000000}"/>
    <cellStyle name="S13 10" xfId="118" xr:uid="{00000000-0005-0000-0000-00008E000000}"/>
    <cellStyle name="S13 11" xfId="119" xr:uid="{00000000-0005-0000-0000-00008F000000}"/>
    <cellStyle name="S13 12" xfId="120" xr:uid="{00000000-0005-0000-0000-000090000000}"/>
    <cellStyle name="S13 13" xfId="121" xr:uid="{00000000-0005-0000-0000-000091000000}"/>
    <cellStyle name="S13 14" xfId="122" xr:uid="{00000000-0005-0000-0000-000092000000}"/>
    <cellStyle name="S13 15" xfId="123" xr:uid="{00000000-0005-0000-0000-000093000000}"/>
    <cellStyle name="S13 16" xfId="124" xr:uid="{00000000-0005-0000-0000-000094000000}"/>
    <cellStyle name="S13 17" xfId="125" xr:uid="{00000000-0005-0000-0000-000095000000}"/>
    <cellStyle name="S13 18" xfId="126" xr:uid="{00000000-0005-0000-0000-000096000000}"/>
    <cellStyle name="S13 19" xfId="127" xr:uid="{00000000-0005-0000-0000-000097000000}"/>
    <cellStyle name="S13 2" xfId="128" xr:uid="{00000000-0005-0000-0000-000098000000}"/>
    <cellStyle name="S13 2 2" xfId="129" xr:uid="{00000000-0005-0000-0000-000099000000}"/>
    <cellStyle name="S13 2 3" xfId="130" xr:uid="{00000000-0005-0000-0000-00009A000000}"/>
    <cellStyle name="S13 20" xfId="131" xr:uid="{00000000-0005-0000-0000-00009B000000}"/>
    <cellStyle name="S13 21" xfId="132" xr:uid="{00000000-0005-0000-0000-00009C000000}"/>
    <cellStyle name="S13 22" xfId="133" xr:uid="{00000000-0005-0000-0000-00009D000000}"/>
    <cellStyle name="S13 23" xfId="134" xr:uid="{00000000-0005-0000-0000-00009E000000}"/>
    <cellStyle name="S13 24" xfId="135" xr:uid="{00000000-0005-0000-0000-00009F000000}"/>
    <cellStyle name="S13 25" xfId="136" xr:uid="{00000000-0005-0000-0000-0000A0000000}"/>
    <cellStyle name="S13 26" xfId="137" xr:uid="{00000000-0005-0000-0000-0000A1000000}"/>
    <cellStyle name="S13 27" xfId="138" xr:uid="{00000000-0005-0000-0000-0000A2000000}"/>
    <cellStyle name="S13 28" xfId="139" xr:uid="{00000000-0005-0000-0000-0000A3000000}"/>
    <cellStyle name="S13 29" xfId="140" xr:uid="{00000000-0005-0000-0000-0000A4000000}"/>
    <cellStyle name="S13 3" xfId="141" xr:uid="{00000000-0005-0000-0000-0000A5000000}"/>
    <cellStyle name="S13 3 2" xfId="142" xr:uid="{00000000-0005-0000-0000-0000A6000000}"/>
    <cellStyle name="S13 3 3" xfId="143" xr:uid="{00000000-0005-0000-0000-0000A7000000}"/>
    <cellStyle name="S13 30" xfId="144" xr:uid="{00000000-0005-0000-0000-0000A8000000}"/>
    <cellStyle name="S13 31" xfId="145" xr:uid="{00000000-0005-0000-0000-0000A9000000}"/>
    <cellStyle name="S13 32" xfId="146" xr:uid="{00000000-0005-0000-0000-0000AA000000}"/>
    <cellStyle name="S13 33" xfId="482" xr:uid="{00000000-0005-0000-0000-0000AB000000}"/>
    <cellStyle name="S13 34" xfId="497" xr:uid="{00000000-0005-0000-0000-0000AC000000}"/>
    <cellStyle name="S13 35" xfId="511" xr:uid="{00000000-0005-0000-0000-0000AD000000}"/>
    <cellStyle name="S13 36" xfId="525" xr:uid="{00000000-0005-0000-0000-0000AE000000}"/>
    <cellStyle name="S13 37" xfId="540" xr:uid="{00000000-0005-0000-0000-0000AF000000}"/>
    <cellStyle name="S13 38" xfId="554" xr:uid="{00000000-0005-0000-0000-0000B0000000}"/>
    <cellStyle name="S13 39" xfId="570" xr:uid="{00000000-0005-0000-0000-0000B1000000}"/>
    <cellStyle name="S13 4" xfId="147" xr:uid="{00000000-0005-0000-0000-0000B2000000}"/>
    <cellStyle name="S13 4 2" xfId="148" xr:uid="{00000000-0005-0000-0000-0000B3000000}"/>
    <cellStyle name="S13 4 3" xfId="149" xr:uid="{00000000-0005-0000-0000-0000B4000000}"/>
    <cellStyle name="S13 40" xfId="589" xr:uid="{00000000-0005-0000-0000-0000B5000000}"/>
    <cellStyle name="S13 41" xfId="606" xr:uid="{00000000-0005-0000-0000-0000B6000000}"/>
    <cellStyle name="S13 5" xfId="150" xr:uid="{00000000-0005-0000-0000-0000B7000000}"/>
    <cellStyle name="S13 6" xfId="151" xr:uid="{00000000-0005-0000-0000-0000B8000000}"/>
    <cellStyle name="S13 7" xfId="152" xr:uid="{00000000-0005-0000-0000-0000B9000000}"/>
    <cellStyle name="S13 8" xfId="153" xr:uid="{00000000-0005-0000-0000-0000BA000000}"/>
    <cellStyle name="S13 9" xfId="154" xr:uid="{00000000-0005-0000-0000-0000BB000000}"/>
    <cellStyle name="S14" xfId="155" xr:uid="{00000000-0005-0000-0000-0000BC000000}"/>
    <cellStyle name="S14 10" xfId="156" xr:uid="{00000000-0005-0000-0000-0000BD000000}"/>
    <cellStyle name="S14 11" xfId="157" xr:uid="{00000000-0005-0000-0000-0000BE000000}"/>
    <cellStyle name="S14 12" xfId="158" xr:uid="{00000000-0005-0000-0000-0000BF000000}"/>
    <cellStyle name="S14 13" xfId="483" xr:uid="{00000000-0005-0000-0000-0000C0000000}"/>
    <cellStyle name="S14 14" xfId="498" xr:uid="{00000000-0005-0000-0000-0000C1000000}"/>
    <cellStyle name="S14 15" xfId="512" xr:uid="{00000000-0005-0000-0000-0000C2000000}"/>
    <cellStyle name="S14 16" xfId="526" xr:uid="{00000000-0005-0000-0000-0000C3000000}"/>
    <cellStyle name="S14 17" xfId="541" xr:uid="{00000000-0005-0000-0000-0000C4000000}"/>
    <cellStyle name="S14 18" xfId="555" xr:uid="{00000000-0005-0000-0000-0000C5000000}"/>
    <cellStyle name="S14 19" xfId="571" xr:uid="{00000000-0005-0000-0000-0000C6000000}"/>
    <cellStyle name="S14 2" xfId="159" xr:uid="{00000000-0005-0000-0000-0000C7000000}"/>
    <cellStyle name="S14 2 2" xfId="160" xr:uid="{00000000-0005-0000-0000-0000C8000000}"/>
    <cellStyle name="S14 2 3" xfId="161" xr:uid="{00000000-0005-0000-0000-0000C9000000}"/>
    <cellStyle name="S14 20" xfId="590" xr:uid="{00000000-0005-0000-0000-0000CA000000}"/>
    <cellStyle name="S14 21" xfId="607" xr:uid="{00000000-0005-0000-0000-0000CB000000}"/>
    <cellStyle name="S14 3" xfId="162" xr:uid="{00000000-0005-0000-0000-0000CC000000}"/>
    <cellStyle name="S14 3 2" xfId="163" xr:uid="{00000000-0005-0000-0000-0000CD000000}"/>
    <cellStyle name="S14 3 3" xfId="164" xr:uid="{00000000-0005-0000-0000-0000CE000000}"/>
    <cellStyle name="S14 4" xfId="165" xr:uid="{00000000-0005-0000-0000-0000CF000000}"/>
    <cellStyle name="S14 4 2" xfId="166" xr:uid="{00000000-0005-0000-0000-0000D0000000}"/>
    <cellStyle name="S14 4 3" xfId="167" xr:uid="{00000000-0005-0000-0000-0000D1000000}"/>
    <cellStyle name="S14 5" xfId="168" xr:uid="{00000000-0005-0000-0000-0000D2000000}"/>
    <cellStyle name="S14 6" xfId="169" xr:uid="{00000000-0005-0000-0000-0000D3000000}"/>
    <cellStyle name="S14 7" xfId="170" xr:uid="{00000000-0005-0000-0000-0000D4000000}"/>
    <cellStyle name="S14 8" xfId="171" xr:uid="{00000000-0005-0000-0000-0000D5000000}"/>
    <cellStyle name="S14 9" xfId="172" xr:uid="{00000000-0005-0000-0000-0000D6000000}"/>
    <cellStyle name="S15" xfId="173" xr:uid="{00000000-0005-0000-0000-0000D7000000}"/>
    <cellStyle name="S15 10" xfId="499" xr:uid="{00000000-0005-0000-0000-0000D8000000}"/>
    <cellStyle name="S15 11" xfId="513" xr:uid="{00000000-0005-0000-0000-0000D9000000}"/>
    <cellStyle name="S15 12" xfId="527" xr:uid="{00000000-0005-0000-0000-0000DA000000}"/>
    <cellStyle name="S15 13" xfId="542" xr:uid="{00000000-0005-0000-0000-0000DB000000}"/>
    <cellStyle name="S15 14" xfId="556" xr:uid="{00000000-0005-0000-0000-0000DC000000}"/>
    <cellStyle name="S15 15" xfId="572" xr:uid="{00000000-0005-0000-0000-0000DD000000}"/>
    <cellStyle name="S15 16" xfId="591" xr:uid="{00000000-0005-0000-0000-0000DE000000}"/>
    <cellStyle name="S15 17" xfId="608" xr:uid="{00000000-0005-0000-0000-0000DF000000}"/>
    <cellStyle name="S15 2" xfId="174" xr:uid="{00000000-0005-0000-0000-0000E0000000}"/>
    <cellStyle name="S15 2 2" xfId="175" xr:uid="{00000000-0005-0000-0000-0000E1000000}"/>
    <cellStyle name="S15 2 3" xfId="176" xr:uid="{00000000-0005-0000-0000-0000E2000000}"/>
    <cellStyle name="S15 3" xfId="177" xr:uid="{00000000-0005-0000-0000-0000E3000000}"/>
    <cellStyle name="S15 3 2" xfId="178" xr:uid="{00000000-0005-0000-0000-0000E4000000}"/>
    <cellStyle name="S15 3 3" xfId="179" xr:uid="{00000000-0005-0000-0000-0000E5000000}"/>
    <cellStyle name="S15 4" xfId="180" xr:uid="{00000000-0005-0000-0000-0000E6000000}"/>
    <cellStyle name="S15 5" xfId="181" xr:uid="{00000000-0005-0000-0000-0000E7000000}"/>
    <cellStyle name="S15 6" xfId="182" xr:uid="{00000000-0005-0000-0000-0000E8000000}"/>
    <cellStyle name="S15 7" xfId="183" xr:uid="{00000000-0005-0000-0000-0000E9000000}"/>
    <cellStyle name="S15 8" xfId="184" xr:uid="{00000000-0005-0000-0000-0000EA000000}"/>
    <cellStyle name="S15 9" xfId="484" xr:uid="{00000000-0005-0000-0000-0000EB000000}"/>
    <cellStyle name="S16" xfId="185" xr:uid="{00000000-0005-0000-0000-0000EC000000}"/>
    <cellStyle name="S16 10" xfId="186" xr:uid="{00000000-0005-0000-0000-0000ED000000}"/>
    <cellStyle name="S16 11" xfId="187" xr:uid="{00000000-0005-0000-0000-0000EE000000}"/>
    <cellStyle name="S16 12" xfId="188" xr:uid="{00000000-0005-0000-0000-0000EF000000}"/>
    <cellStyle name="S16 13" xfId="189" xr:uid="{00000000-0005-0000-0000-0000F0000000}"/>
    <cellStyle name="S16 14" xfId="190" xr:uid="{00000000-0005-0000-0000-0000F1000000}"/>
    <cellStyle name="S16 15" xfId="191" xr:uid="{00000000-0005-0000-0000-0000F2000000}"/>
    <cellStyle name="S16 16" xfId="192" xr:uid="{00000000-0005-0000-0000-0000F3000000}"/>
    <cellStyle name="S16 17" xfId="193" xr:uid="{00000000-0005-0000-0000-0000F4000000}"/>
    <cellStyle name="S16 18" xfId="194" xr:uid="{00000000-0005-0000-0000-0000F5000000}"/>
    <cellStyle name="S16 19" xfId="195" xr:uid="{00000000-0005-0000-0000-0000F6000000}"/>
    <cellStyle name="S16 2" xfId="196" xr:uid="{00000000-0005-0000-0000-0000F7000000}"/>
    <cellStyle name="S16 2 2" xfId="197" xr:uid="{00000000-0005-0000-0000-0000F8000000}"/>
    <cellStyle name="S16 2 3" xfId="198" xr:uid="{00000000-0005-0000-0000-0000F9000000}"/>
    <cellStyle name="S16 20" xfId="199" xr:uid="{00000000-0005-0000-0000-0000FA000000}"/>
    <cellStyle name="S16 21" xfId="200" xr:uid="{00000000-0005-0000-0000-0000FB000000}"/>
    <cellStyle name="S16 22" xfId="201" xr:uid="{00000000-0005-0000-0000-0000FC000000}"/>
    <cellStyle name="S16 23" xfId="202" xr:uid="{00000000-0005-0000-0000-0000FD000000}"/>
    <cellStyle name="S16 24" xfId="203" xr:uid="{00000000-0005-0000-0000-0000FE000000}"/>
    <cellStyle name="S16 25" xfId="204" xr:uid="{00000000-0005-0000-0000-0000FF000000}"/>
    <cellStyle name="S16 26" xfId="205" xr:uid="{00000000-0005-0000-0000-000000010000}"/>
    <cellStyle name="S16 27" xfId="557" xr:uid="{00000000-0005-0000-0000-000001010000}"/>
    <cellStyle name="S16 28" xfId="573" xr:uid="{00000000-0005-0000-0000-000002010000}"/>
    <cellStyle name="S16 29" xfId="592" xr:uid="{00000000-0005-0000-0000-000003010000}"/>
    <cellStyle name="S16 3" xfId="206" xr:uid="{00000000-0005-0000-0000-000004010000}"/>
    <cellStyle name="S16 3 2" xfId="207" xr:uid="{00000000-0005-0000-0000-000005010000}"/>
    <cellStyle name="S16 3 3" xfId="208" xr:uid="{00000000-0005-0000-0000-000006010000}"/>
    <cellStyle name="S16 30" xfId="609" xr:uid="{00000000-0005-0000-0000-000007010000}"/>
    <cellStyle name="S16 4" xfId="209" xr:uid="{00000000-0005-0000-0000-000008010000}"/>
    <cellStyle name="S16 4 2" xfId="210" xr:uid="{00000000-0005-0000-0000-000009010000}"/>
    <cellStyle name="S16 4 3" xfId="211" xr:uid="{00000000-0005-0000-0000-00000A010000}"/>
    <cellStyle name="S16 5" xfId="212" xr:uid="{00000000-0005-0000-0000-00000B010000}"/>
    <cellStyle name="S16 5 2" xfId="213" xr:uid="{00000000-0005-0000-0000-00000C010000}"/>
    <cellStyle name="S16 5 3" xfId="214" xr:uid="{00000000-0005-0000-0000-00000D010000}"/>
    <cellStyle name="S16 6" xfId="215" xr:uid="{00000000-0005-0000-0000-00000E010000}"/>
    <cellStyle name="S16 6 2" xfId="216" xr:uid="{00000000-0005-0000-0000-00000F010000}"/>
    <cellStyle name="S16 6 3" xfId="217" xr:uid="{00000000-0005-0000-0000-000010010000}"/>
    <cellStyle name="S16 7" xfId="218" xr:uid="{00000000-0005-0000-0000-000011010000}"/>
    <cellStyle name="S16 8" xfId="219" xr:uid="{00000000-0005-0000-0000-000012010000}"/>
    <cellStyle name="S16 9" xfId="220" xr:uid="{00000000-0005-0000-0000-000013010000}"/>
    <cellStyle name="S17" xfId="221" xr:uid="{00000000-0005-0000-0000-000014010000}"/>
    <cellStyle name="S17 10" xfId="222" xr:uid="{00000000-0005-0000-0000-000015010000}"/>
    <cellStyle name="S17 11" xfId="223" xr:uid="{00000000-0005-0000-0000-000016010000}"/>
    <cellStyle name="S17 12" xfId="224" xr:uid="{00000000-0005-0000-0000-000017010000}"/>
    <cellStyle name="S17 13" xfId="225" xr:uid="{00000000-0005-0000-0000-000018010000}"/>
    <cellStyle name="S17 14" xfId="226" xr:uid="{00000000-0005-0000-0000-000019010000}"/>
    <cellStyle name="S17 15" xfId="227" xr:uid="{00000000-0005-0000-0000-00001A010000}"/>
    <cellStyle name="S17 16" xfId="228" xr:uid="{00000000-0005-0000-0000-00001B010000}"/>
    <cellStyle name="S17 17" xfId="229" xr:uid="{00000000-0005-0000-0000-00001C010000}"/>
    <cellStyle name="S17 18" xfId="230" xr:uid="{00000000-0005-0000-0000-00001D010000}"/>
    <cellStyle name="S17 19" xfId="231" xr:uid="{00000000-0005-0000-0000-00001E010000}"/>
    <cellStyle name="S17 2" xfId="232" xr:uid="{00000000-0005-0000-0000-00001F010000}"/>
    <cellStyle name="S17 2 2" xfId="233" xr:uid="{00000000-0005-0000-0000-000020010000}"/>
    <cellStyle name="S17 2 3" xfId="234" xr:uid="{00000000-0005-0000-0000-000021010000}"/>
    <cellStyle name="S17 20" xfId="235" xr:uid="{00000000-0005-0000-0000-000022010000}"/>
    <cellStyle name="S17 21" xfId="236" xr:uid="{00000000-0005-0000-0000-000023010000}"/>
    <cellStyle name="S17 22" xfId="237" xr:uid="{00000000-0005-0000-0000-000024010000}"/>
    <cellStyle name="S17 23" xfId="238" xr:uid="{00000000-0005-0000-0000-000025010000}"/>
    <cellStyle name="S17 24" xfId="239" xr:uid="{00000000-0005-0000-0000-000026010000}"/>
    <cellStyle name="S17 25" xfId="240" xr:uid="{00000000-0005-0000-0000-000027010000}"/>
    <cellStyle name="S17 26" xfId="241" xr:uid="{00000000-0005-0000-0000-000028010000}"/>
    <cellStyle name="S17 27" xfId="558" xr:uid="{00000000-0005-0000-0000-000029010000}"/>
    <cellStyle name="S17 28" xfId="574" xr:uid="{00000000-0005-0000-0000-00002A010000}"/>
    <cellStyle name="S17 29" xfId="593" xr:uid="{00000000-0005-0000-0000-00002B010000}"/>
    <cellStyle name="S17 3" xfId="242" xr:uid="{00000000-0005-0000-0000-00002C010000}"/>
    <cellStyle name="S17 3 2" xfId="243" xr:uid="{00000000-0005-0000-0000-00002D010000}"/>
    <cellStyle name="S17 3 3" xfId="244" xr:uid="{00000000-0005-0000-0000-00002E010000}"/>
    <cellStyle name="S17 30" xfId="610" xr:uid="{00000000-0005-0000-0000-00002F010000}"/>
    <cellStyle name="S17 4" xfId="245" xr:uid="{00000000-0005-0000-0000-000030010000}"/>
    <cellStyle name="S17 4 2" xfId="246" xr:uid="{00000000-0005-0000-0000-000031010000}"/>
    <cellStyle name="S17 4 3" xfId="247" xr:uid="{00000000-0005-0000-0000-000032010000}"/>
    <cellStyle name="S17 5" xfId="248" xr:uid="{00000000-0005-0000-0000-000033010000}"/>
    <cellStyle name="S17 5 2" xfId="249" xr:uid="{00000000-0005-0000-0000-000034010000}"/>
    <cellStyle name="S17 5 3" xfId="250" xr:uid="{00000000-0005-0000-0000-000035010000}"/>
    <cellStyle name="S17 6" xfId="251" xr:uid="{00000000-0005-0000-0000-000036010000}"/>
    <cellStyle name="S17 7" xfId="252" xr:uid="{00000000-0005-0000-0000-000037010000}"/>
    <cellStyle name="S17 8" xfId="253" xr:uid="{00000000-0005-0000-0000-000038010000}"/>
    <cellStyle name="S17 9" xfId="254" xr:uid="{00000000-0005-0000-0000-000039010000}"/>
    <cellStyle name="S18" xfId="255" xr:uid="{00000000-0005-0000-0000-00003A010000}"/>
    <cellStyle name="S18 2" xfId="256" xr:uid="{00000000-0005-0000-0000-00003B010000}"/>
    <cellStyle name="S18 2 2" xfId="257" xr:uid="{00000000-0005-0000-0000-00003C010000}"/>
    <cellStyle name="S18 2 3" xfId="258" xr:uid="{00000000-0005-0000-0000-00003D010000}"/>
    <cellStyle name="S18 3" xfId="259" xr:uid="{00000000-0005-0000-0000-00003E010000}"/>
    <cellStyle name="S18 4" xfId="260" xr:uid="{00000000-0005-0000-0000-00003F010000}"/>
    <cellStyle name="S18 5" xfId="261" xr:uid="{00000000-0005-0000-0000-000040010000}"/>
    <cellStyle name="S18 6" xfId="262" xr:uid="{00000000-0005-0000-0000-000041010000}"/>
    <cellStyle name="S18 7" xfId="263" xr:uid="{00000000-0005-0000-0000-000042010000}"/>
    <cellStyle name="S18 8" xfId="575" xr:uid="{00000000-0005-0000-0000-000043010000}"/>
    <cellStyle name="S18 9" xfId="594" xr:uid="{00000000-0005-0000-0000-000044010000}"/>
    <cellStyle name="S19" xfId="264" xr:uid="{00000000-0005-0000-0000-000045010000}"/>
    <cellStyle name="S19 2" xfId="265" xr:uid="{00000000-0005-0000-0000-000046010000}"/>
    <cellStyle name="S19 3" xfId="266" xr:uid="{00000000-0005-0000-0000-000047010000}"/>
    <cellStyle name="S19 4" xfId="267" xr:uid="{00000000-0005-0000-0000-000048010000}"/>
    <cellStyle name="S19 5" xfId="268" xr:uid="{00000000-0005-0000-0000-000049010000}"/>
    <cellStyle name="S19 6" xfId="576" xr:uid="{00000000-0005-0000-0000-00004A010000}"/>
    <cellStyle name="S19 7" xfId="595" xr:uid="{00000000-0005-0000-0000-00004B010000}"/>
    <cellStyle name="S2" xfId="269" xr:uid="{00000000-0005-0000-0000-00004C010000}"/>
    <cellStyle name="S2 10" xfId="529" xr:uid="{00000000-0005-0000-0000-00004D010000}"/>
    <cellStyle name="S2 11" xfId="543" xr:uid="{00000000-0005-0000-0000-00004E010000}"/>
    <cellStyle name="S2 12" xfId="559" xr:uid="{00000000-0005-0000-0000-00004F010000}"/>
    <cellStyle name="S2 13" xfId="578" xr:uid="{00000000-0005-0000-0000-000050010000}"/>
    <cellStyle name="S2 14" xfId="597" xr:uid="{00000000-0005-0000-0000-000051010000}"/>
    <cellStyle name="S2 2" xfId="270" xr:uid="{00000000-0005-0000-0000-000052010000}"/>
    <cellStyle name="S2 2 2" xfId="271" xr:uid="{00000000-0005-0000-0000-000053010000}"/>
    <cellStyle name="S2 2 3" xfId="272" xr:uid="{00000000-0005-0000-0000-000054010000}"/>
    <cellStyle name="S2 3" xfId="273" xr:uid="{00000000-0005-0000-0000-000055010000}"/>
    <cellStyle name="S2 4" xfId="274" xr:uid="{00000000-0005-0000-0000-000056010000}"/>
    <cellStyle name="S2 5" xfId="275" xr:uid="{00000000-0005-0000-0000-000057010000}"/>
    <cellStyle name="S2 6" xfId="276" xr:uid="{00000000-0005-0000-0000-000058010000}"/>
    <cellStyle name="S2 7" xfId="486" xr:uid="{00000000-0005-0000-0000-000059010000}"/>
    <cellStyle name="S2 8" xfId="500" xr:uid="{00000000-0005-0000-0000-00005A010000}"/>
    <cellStyle name="S2 9" xfId="514" xr:uid="{00000000-0005-0000-0000-00005B010000}"/>
    <cellStyle name="S20" xfId="277" xr:uid="{00000000-0005-0000-0000-00005C010000}"/>
    <cellStyle name="S20 2" xfId="278" xr:uid="{00000000-0005-0000-0000-00005D010000}"/>
    <cellStyle name="S20 3" xfId="577" xr:uid="{00000000-0005-0000-0000-00005E010000}"/>
    <cellStyle name="S20 4" xfId="596" xr:uid="{00000000-0005-0000-0000-00005F010000}"/>
    <cellStyle name="S21" xfId="279" xr:uid="{00000000-0005-0000-0000-000060010000}"/>
    <cellStyle name="S21 2" xfId="280" xr:uid="{00000000-0005-0000-0000-000061010000}"/>
    <cellStyle name="S22" xfId="281" xr:uid="{00000000-0005-0000-0000-000062010000}"/>
    <cellStyle name="S22 2" xfId="282" xr:uid="{00000000-0005-0000-0000-000063010000}"/>
    <cellStyle name="S23" xfId="283" xr:uid="{00000000-0005-0000-0000-000064010000}"/>
    <cellStyle name="S24" xfId="284" xr:uid="{00000000-0005-0000-0000-000065010000}"/>
    <cellStyle name="S3" xfId="285" xr:uid="{00000000-0005-0000-0000-000066010000}"/>
    <cellStyle name="S3 10" xfId="544" xr:uid="{00000000-0005-0000-0000-000067010000}"/>
    <cellStyle name="S3 11" xfId="560" xr:uid="{00000000-0005-0000-0000-000068010000}"/>
    <cellStyle name="S3 12" xfId="579" xr:uid="{00000000-0005-0000-0000-000069010000}"/>
    <cellStyle name="S3 13" xfId="598" xr:uid="{00000000-0005-0000-0000-00006A010000}"/>
    <cellStyle name="S3 2" xfId="286" xr:uid="{00000000-0005-0000-0000-00006B010000}"/>
    <cellStyle name="S3 3" xfId="287" xr:uid="{00000000-0005-0000-0000-00006C010000}"/>
    <cellStyle name="S3 4" xfId="288" xr:uid="{00000000-0005-0000-0000-00006D010000}"/>
    <cellStyle name="S3 5" xfId="289" xr:uid="{00000000-0005-0000-0000-00006E010000}"/>
    <cellStyle name="S3 6" xfId="487" xr:uid="{00000000-0005-0000-0000-00006F010000}"/>
    <cellStyle name="S3 7" xfId="501" xr:uid="{00000000-0005-0000-0000-000070010000}"/>
    <cellStyle name="S3 8" xfId="515" xr:uid="{00000000-0005-0000-0000-000071010000}"/>
    <cellStyle name="S3 9" xfId="530" xr:uid="{00000000-0005-0000-0000-000072010000}"/>
    <cellStyle name="S4" xfId="290" xr:uid="{00000000-0005-0000-0000-000073010000}"/>
    <cellStyle name="S4 10" xfId="516" xr:uid="{00000000-0005-0000-0000-000074010000}"/>
    <cellStyle name="S4 11" xfId="531" xr:uid="{00000000-0005-0000-0000-000075010000}"/>
    <cellStyle name="S4 12" xfId="545" xr:uid="{00000000-0005-0000-0000-000076010000}"/>
    <cellStyle name="S4 13" xfId="561" xr:uid="{00000000-0005-0000-0000-000077010000}"/>
    <cellStyle name="S4 14" xfId="580" xr:uid="{00000000-0005-0000-0000-000078010000}"/>
    <cellStyle name="S4 15" xfId="599" xr:uid="{00000000-0005-0000-0000-000079010000}"/>
    <cellStyle name="S4 2" xfId="291" xr:uid="{00000000-0005-0000-0000-00007A010000}"/>
    <cellStyle name="S4 2 2" xfId="292" xr:uid="{00000000-0005-0000-0000-00007B010000}"/>
    <cellStyle name="S4 2 3" xfId="293" xr:uid="{00000000-0005-0000-0000-00007C010000}"/>
    <cellStyle name="S4 3" xfId="294" xr:uid="{00000000-0005-0000-0000-00007D010000}"/>
    <cellStyle name="S4 4" xfId="295" xr:uid="{00000000-0005-0000-0000-00007E010000}"/>
    <cellStyle name="S4 5" xfId="296" xr:uid="{00000000-0005-0000-0000-00007F010000}"/>
    <cellStyle name="S4 6" xfId="297" xr:uid="{00000000-0005-0000-0000-000080010000}"/>
    <cellStyle name="S4 7" xfId="298" xr:uid="{00000000-0005-0000-0000-000081010000}"/>
    <cellStyle name="S4 8" xfId="488" xr:uid="{00000000-0005-0000-0000-000082010000}"/>
    <cellStyle name="S4 9" xfId="502" xr:uid="{00000000-0005-0000-0000-000083010000}"/>
    <cellStyle name="S5" xfId="299" xr:uid="{00000000-0005-0000-0000-000084010000}"/>
    <cellStyle name="S5 10" xfId="485" xr:uid="{00000000-0005-0000-0000-000085010000}"/>
    <cellStyle name="S5 11" xfId="489" xr:uid="{00000000-0005-0000-0000-000086010000}"/>
    <cellStyle name="S5 12" xfId="503" xr:uid="{00000000-0005-0000-0000-000087010000}"/>
    <cellStyle name="S5 13" xfId="517" xr:uid="{00000000-0005-0000-0000-000088010000}"/>
    <cellStyle name="S5 14" xfId="532" xr:uid="{00000000-0005-0000-0000-000089010000}"/>
    <cellStyle name="S5 15" xfId="546" xr:uid="{00000000-0005-0000-0000-00008A010000}"/>
    <cellStyle name="S5 16" xfId="562" xr:uid="{00000000-0005-0000-0000-00008B010000}"/>
    <cellStyle name="S5 17" xfId="581" xr:uid="{00000000-0005-0000-0000-00008C010000}"/>
    <cellStyle name="S5 18" xfId="600" xr:uid="{00000000-0005-0000-0000-00008D010000}"/>
    <cellStyle name="S5 2" xfId="300" xr:uid="{00000000-0005-0000-0000-00008E010000}"/>
    <cellStyle name="S5 2 2" xfId="301" xr:uid="{00000000-0005-0000-0000-00008F010000}"/>
    <cellStyle name="S5 2 3" xfId="302" xr:uid="{00000000-0005-0000-0000-000090010000}"/>
    <cellStyle name="S5 3" xfId="303" xr:uid="{00000000-0005-0000-0000-000091010000}"/>
    <cellStyle name="S5 3 2" xfId="304" xr:uid="{00000000-0005-0000-0000-000092010000}"/>
    <cellStyle name="S5 3 3" xfId="305" xr:uid="{00000000-0005-0000-0000-000093010000}"/>
    <cellStyle name="S5 4" xfId="306" xr:uid="{00000000-0005-0000-0000-000094010000}"/>
    <cellStyle name="S5 5" xfId="307" xr:uid="{00000000-0005-0000-0000-000095010000}"/>
    <cellStyle name="S5 6" xfId="308" xr:uid="{00000000-0005-0000-0000-000096010000}"/>
    <cellStyle name="S5 7" xfId="309" xr:uid="{00000000-0005-0000-0000-000097010000}"/>
    <cellStyle name="S5 8" xfId="310" xr:uid="{00000000-0005-0000-0000-000098010000}"/>
    <cellStyle name="S5 9" xfId="311" xr:uid="{00000000-0005-0000-0000-000099010000}"/>
    <cellStyle name="S6" xfId="312" xr:uid="{00000000-0005-0000-0000-00009A010000}"/>
    <cellStyle name="S6 10" xfId="313" xr:uid="{00000000-0005-0000-0000-00009B010000}"/>
    <cellStyle name="S6 11" xfId="314" xr:uid="{00000000-0005-0000-0000-00009C010000}"/>
    <cellStyle name="S6 12" xfId="315" xr:uid="{00000000-0005-0000-0000-00009D010000}"/>
    <cellStyle name="S6 13" xfId="316" xr:uid="{00000000-0005-0000-0000-00009E010000}"/>
    <cellStyle name="S6 14" xfId="317" xr:uid="{00000000-0005-0000-0000-00009F010000}"/>
    <cellStyle name="S6 15" xfId="318" xr:uid="{00000000-0005-0000-0000-0000A0010000}"/>
    <cellStyle name="S6 16" xfId="319" xr:uid="{00000000-0005-0000-0000-0000A1010000}"/>
    <cellStyle name="S6 17" xfId="320" xr:uid="{00000000-0005-0000-0000-0000A2010000}"/>
    <cellStyle name="S6 18" xfId="321" xr:uid="{00000000-0005-0000-0000-0000A3010000}"/>
    <cellStyle name="S6 19" xfId="322" xr:uid="{00000000-0005-0000-0000-0000A4010000}"/>
    <cellStyle name="S6 2" xfId="323" xr:uid="{00000000-0005-0000-0000-0000A5010000}"/>
    <cellStyle name="S6 2 2" xfId="324" xr:uid="{00000000-0005-0000-0000-0000A6010000}"/>
    <cellStyle name="S6 2 3" xfId="325" xr:uid="{00000000-0005-0000-0000-0000A7010000}"/>
    <cellStyle name="S6 20" xfId="326" xr:uid="{00000000-0005-0000-0000-0000A8010000}"/>
    <cellStyle name="S6 21" xfId="327" xr:uid="{00000000-0005-0000-0000-0000A9010000}"/>
    <cellStyle name="S6 22" xfId="328" xr:uid="{00000000-0005-0000-0000-0000AA010000}"/>
    <cellStyle name="S6 23" xfId="329" xr:uid="{00000000-0005-0000-0000-0000AB010000}"/>
    <cellStyle name="S6 24" xfId="330" xr:uid="{00000000-0005-0000-0000-0000AC010000}"/>
    <cellStyle name="S6 25" xfId="331" xr:uid="{00000000-0005-0000-0000-0000AD010000}"/>
    <cellStyle name="S6 26" xfId="332" xr:uid="{00000000-0005-0000-0000-0000AE010000}"/>
    <cellStyle name="S6 27" xfId="333" xr:uid="{00000000-0005-0000-0000-0000AF010000}"/>
    <cellStyle name="S6 28" xfId="334" xr:uid="{00000000-0005-0000-0000-0000B0010000}"/>
    <cellStyle name="S6 29" xfId="490" xr:uid="{00000000-0005-0000-0000-0000B1010000}"/>
    <cellStyle name="S6 3" xfId="335" xr:uid="{00000000-0005-0000-0000-0000B2010000}"/>
    <cellStyle name="S6 3 2" xfId="336" xr:uid="{00000000-0005-0000-0000-0000B3010000}"/>
    <cellStyle name="S6 3 3" xfId="337" xr:uid="{00000000-0005-0000-0000-0000B4010000}"/>
    <cellStyle name="S6 30" xfId="504" xr:uid="{00000000-0005-0000-0000-0000B5010000}"/>
    <cellStyle name="S6 31" xfId="518" xr:uid="{00000000-0005-0000-0000-0000B6010000}"/>
    <cellStyle name="S6 32" xfId="533" xr:uid="{00000000-0005-0000-0000-0000B7010000}"/>
    <cellStyle name="S6 33" xfId="547" xr:uid="{00000000-0005-0000-0000-0000B8010000}"/>
    <cellStyle name="S6 34" xfId="563" xr:uid="{00000000-0005-0000-0000-0000B9010000}"/>
    <cellStyle name="S6 35" xfId="582" xr:uid="{00000000-0005-0000-0000-0000BA010000}"/>
    <cellStyle name="S6 36" xfId="601" xr:uid="{00000000-0005-0000-0000-0000BB010000}"/>
    <cellStyle name="S6 4" xfId="338" xr:uid="{00000000-0005-0000-0000-0000BC010000}"/>
    <cellStyle name="S6 4 2" xfId="339" xr:uid="{00000000-0005-0000-0000-0000BD010000}"/>
    <cellStyle name="S6 4 3" xfId="340" xr:uid="{00000000-0005-0000-0000-0000BE010000}"/>
    <cellStyle name="S6 5" xfId="341" xr:uid="{00000000-0005-0000-0000-0000BF010000}"/>
    <cellStyle name="S6 5 2" xfId="342" xr:uid="{00000000-0005-0000-0000-0000C0010000}"/>
    <cellStyle name="S6 5 3" xfId="343" xr:uid="{00000000-0005-0000-0000-0000C1010000}"/>
    <cellStyle name="S6 6" xfId="344" xr:uid="{00000000-0005-0000-0000-0000C2010000}"/>
    <cellStyle name="S6 7" xfId="345" xr:uid="{00000000-0005-0000-0000-0000C3010000}"/>
    <cellStyle name="S6 8" xfId="346" xr:uid="{00000000-0005-0000-0000-0000C4010000}"/>
    <cellStyle name="S6 9" xfId="347" xr:uid="{00000000-0005-0000-0000-0000C5010000}"/>
    <cellStyle name="S7" xfId="348" xr:uid="{00000000-0005-0000-0000-0000C6010000}"/>
    <cellStyle name="S7 10" xfId="505" xr:uid="{00000000-0005-0000-0000-0000C7010000}"/>
    <cellStyle name="S7 11" xfId="519" xr:uid="{00000000-0005-0000-0000-0000C8010000}"/>
    <cellStyle name="S7 12" xfId="534" xr:uid="{00000000-0005-0000-0000-0000C9010000}"/>
    <cellStyle name="S7 13" xfId="548" xr:uid="{00000000-0005-0000-0000-0000CA010000}"/>
    <cellStyle name="S7 14" xfId="564" xr:uid="{00000000-0005-0000-0000-0000CB010000}"/>
    <cellStyle name="S7 15" xfId="583" xr:uid="{00000000-0005-0000-0000-0000CC010000}"/>
    <cellStyle name="S7 2" xfId="349" xr:uid="{00000000-0005-0000-0000-0000CD010000}"/>
    <cellStyle name="S7 2 2" xfId="350" xr:uid="{00000000-0005-0000-0000-0000CE010000}"/>
    <cellStyle name="S7 2 3" xfId="351" xr:uid="{00000000-0005-0000-0000-0000CF010000}"/>
    <cellStyle name="S7 3" xfId="352" xr:uid="{00000000-0005-0000-0000-0000D0010000}"/>
    <cellStyle name="S7 4" xfId="353" xr:uid="{00000000-0005-0000-0000-0000D1010000}"/>
    <cellStyle name="S7 5" xfId="354" xr:uid="{00000000-0005-0000-0000-0000D2010000}"/>
    <cellStyle name="S7 6" xfId="355" xr:uid="{00000000-0005-0000-0000-0000D3010000}"/>
    <cellStyle name="S7 7" xfId="356" xr:uid="{00000000-0005-0000-0000-0000D4010000}"/>
    <cellStyle name="S7 8" xfId="357" xr:uid="{00000000-0005-0000-0000-0000D5010000}"/>
    <cellStyle name="S7 9" xfId="491" xr:uid="{00000000-0005-0000-0000-0000D6010000}"/>
    <cellStyle name="S8" xfId="358" xr:uid="{00000000-0005-0000-0000-0000D7010000}"/>
    <cellStyle name="S8 10" xfId="359" xr:uid="{00000000-0005-0000-0000-0000D8010000}"/>
    <cellStyle name="S8 11" xfId="360" xr:uid="{00000000-0005-0000-0000-0000D9010000}"/>
    <cellStyle name="S8 12" xfId="361" xr:uid="{00000000-0005-0000-0000-0000DA010000}"/>
    <cellStyle name="S8 13" xfId="362" xr:uid="{00000000-0005-0000-0000-0000DB010000}"/>
    <cellStyle name="S8 14" xfId="363" xr:uid="{00000000-0005-0000-0000-0000DC010000}"/>
    <cellStyle name="S8 15" xfId="364" xr:uid="{00000000-0005-0000-0000-0000DD010000}"/>
    <cellStyle name="S8 16" xfId="365" xr:uid="{00000000-0005-0000-0000-0000DE010000}"/>
    <cellStyle name="S8 17" xfId="366" xr:uid="{00000000-0005-0000-0000-0000DF010000}"/>
    <cellStyle name="S8 18" xfId="367" xr:uid="{00000000-0005-0000-0000-0000E0010000}"/>
    <cellStyle name="S8 19" xfId="368" xr:uid="{00000000-0005-0000-0000-0000E1010000}"/>
    <cellStyle name="S8 2" xfId="369" xr:uid="{00000000-0005-0000-0000-0000E2010000}"/>
    <cellStyle name="S8 2 2" xfId="370" xr:uid="{00000000-0005-0000-0000-0000E3010000}"/>
    <cellStyle name="S8 2 3" xfId="371" xr:uid="{00000000-0005-0000-0000-0000E4010000}"/>
    <cellStyle name="S8 20" xfId="372" xr:uid="{00000000-0005-0000-0000-0000E5010000}"/>
    <cellStyle name="S8 21" xfId="373" xr:uid="{00000000-0005-0000-0000-0000E6010000}"/>
    <cellStyle name="S8 22" xfId="374" xr:uid="{00000000-0005-0000-0000-0000E7010000}"/>
    <cellStyle name="S8 23" xfId="375" xr:uid="{00000000-0005-0000-0000-0000E8010000}"/>
    <cellStyle name="S8 24" xfId="376" xr:uid="{00000000-0005-0000-0000-0000E9010000}"/>
    <cellStyle name="S8 25" xfId="377" xr:uid="{00000000-0005-0000-0000-0000EA010000}"/>
    <cellStyle name="S8 26" xfId="378" xr:uid="{00000000-0005-0000-0000-0000EB010000}"/>
    <cellStyle name="S8 27" xfId="379" xr:uid="{00000000-0005-0000-0000-0000EC010000}"/>
    <cellStyle name="S8 28" xfId="380" xr:uid="{00000000-0005-0000-0000-0000ED010000}"/>
    <cellStyle name="S8 29" xfId="381" xr:uid="{00000000-0005-0000-0000-0000EE010000}"/>
    <cellStyle name="S8 3" xfId="382" xr:uid="{00000000-0005-0000-0000-0000EF010000}"/>
    <cellStyle name="S8 3 2" xfId="383" xr:uid="{00000000-0005-0000-0000-0000F0010000}"/>
    <cellStyle name="S8 3 3" xfId="384" xr:uid="{00000000-0005-0000-0000-0000F1010000}"/>
    <cellStyle name="S8 30" xfId="492" xr:uid="{00000000-0005-0000-0000-0000F2010000}"/>
    <cellStyle name="S8 31" xfId="506" xr:uid="{00000000-0005-0000-0000-0000F3010000}"/>
    <cellStyle name="S8 32" xfId="520" xr:uid="{00000000-0005-0000-0000-0000F4010000}"/>
    <cellStyle name="S8 33" xfId="535" xr:uid="{00000000-0005-0000-0000-0000F5010000}"/>
    <cellStyle name="S8 34" xfId="549" xr:uid="{00000000-0005-0000-0000-0000F6010000}"/>
    <cellStyle name="S8 35" xfId="565" xr:uid="{00000000-0005-0000-0000-0000F7010000}"/>
    <cellStyle name="S8 36" xfId="584" xr:uid="{00000000-0005-0000-0000-0000F8010000}"/>
    <cellStyle name="S8 37" xfId="602" xr:uid="{00000000-0005-0000-0000-0000F9010000}"/>
    <cellStyle name="S8 4" xfId="385" xr:uid="{00000000-0005-0000-0000-0000FA010000}"/>
    <cellStyle name="S8 5" xfId="386" xr:uid="{00000000-0005-0000-0000-0000FB010000}"/>
    <cellStyle name="S8 6" xfId="387" xr:uid="{00000000-0005-0000-0000-0000FC010000}"/>
    <cellStyle name="S8 7" xfId="388" xr:uid="{00000000-0005-0000-0000-0000FD010000}"/>
    <cellStyle name="S8 8" xfId="389" xr:uid="{00000000-0005-0000-0000-0000FE010000}"/>
    <cellStyle name="S8 9" xfId="390" xr:uid="{00000000-0005-0000-0000-0000FF010000}"/>
    <cellStyle name="S9" xfId="391" xr:uid="{00000000-0005-0000-0000-000000020000}"/>
    <cellStyle name="S9 10" xfId="392" xr:uid="{00000000-0005-0000-0000-000001020000}"/>
    <cellStyle name="S9 11" xfId="493" xr:uid="{00000000-0005-0000-0000-000002020000}"/>
    <cellStyle name="S9 12" xfId="507" xr:uid="{00000000-0005-0000-0000-000003020000}"/>
    <cellStyle name="S9 13" xfId="521" xr:uid="{00000000-0005-0000-0000-000004020000}"/>
    <cellStyle name="S9 14" xfId="536" xr:uid="{00000000-0005-0000-0000-000005020000}"/>
    <cellStyle name="S9 15" xfId="550" xr:uid="{00000000-0005-0000-0000-000006020000}"/>
    <cellStyle name="S9 16" xfId="566" xr:uid="{00000000-0005-0000-0000-000007020000}"/>
    <cellStyle name="S9 17" xfId="585" xr:uid="{00000000-0005-0000-0000-000008020000}"/>
    <cellStyle name="S9 18" xfId="603" xr:uid="{00000000-0005-0000-0000-000009020000}"/>
    <cellStyle name="S9 2" xfId="393" xr:uid="{00000000-0005-0000-0000-00000A020000}"/>
    <cellStyle name="S9 2 2" xfId="394" xr:uid="{00000000-0005-0000-0000-00000B020000}"/>
    <cellStyle name="S9 2 3" xfId="395" xr:uid="{00000000-0005-0000-0000-00000C020000}"/>
    <cellStyle name="S9 3" xfId="396" xr:uid="{00000000-0005-0000-0000-00000D020000}"/>
    <cellStyle name="S9 4" xfId="397" xr:uid="{00000000-0005-0000-0000-00000E020000}"/>
    <cellStyle name="S9 5" xfId="398" xr:uid="{00000000-0005-0000-0000-00000F020000}"/>
    <cellStyle name="S9 6" xfId="399" xr:uid="{00000000-0005-0000-0000-000010020000}"/>
    <cellStyle name="S9 7" xfId="400" xr:uid="{00000000-0005-0000-0000-000011020000}"/>
    <cellStyle name="S9 8" xfId="401" xr:uid="{00000000-0005-0000-0000-000012020000}"/>
    <cellStyle name="S9 9" xfId="402" xr:uid="{00000000-0005-0000-0000-000013020000}"/>
    <cellStyle name="Separador de milhares 10" xfId="403" xr:uid="{00000000-0005-0000-0000-000014020000}"/>
    <cellStyle name="Separador de milhares 10 2" xfId="404" xr:uid="{00000000-0005-0000-0000-000015020000}"/>
    <cellStyle name="Separador de milhares 10 2 2" xfId="405" xr:uid="{00000000-0005-0000-0000-000016020000}"/>
    <cellStyle name="Separador de milhares 11" xfId="406" xr:uid="{00000000-0005-0000-0000-000017020000}"/>
    <cellStyle name="Separador de milhares 11 2" xfId="407" xr:uid="{00000000-0005-0000-0000-000018020000}"/>
    <cellStyle name="Separador de milhares 11 2 2" xfId="408" xr:uid="{00000000-0005-0000-0000-000019020000}"/>
    <cellStyle name="Separador de milhares 12" xfId="409" xr:uid="{00000000-0005-0000-0000-00001A020000}"/>
    <cellStyle name="Separador de milhares 12 2" xfId="410" xr:uid="{00000000-0005-0000-0000-00001B020000}"/>
    <cellStyle name="Separador de milhares 12 2 2" xfId="411" xr:uid="{00000000-0005-0000-0000-00001C020000}"/>
    <cellStyle name="Separador de milhares 13" xfId="412" xr:uid="{00000000-0005-0000-0000-00001D020000}"/>
    <cellStyle name="Separador de milhares 13 2" xfId="413" xr:uid="{00000000-0005-0000-0000-00001E020000}"/>
    <cellStyle name="Separador de milhares 13 2 2" xfId="414" xr:uid="{00000000-0005-0000-0000-00001F020000}"/>
    <cellStyle name="Separador de milhares 14" xfId="415" xr:uid="{00000000-0005-0000-0000-000020020000}"/>
    <cellStyle name="Separador de milhares 14 2" xfId="416" xr:uid="{00000000-0005-0000-0000-000021020000}"/>
    <cellStyle name="Separador de milhares 14 2 2" xfId="417" xr:uid="{00000000-0005-0000-0000-000022020000}"/>
    <cellStyle name="Separador de milhares 15" xfId="418" xr:uid="{00000000-0005-0000-0000-000023020000}"/>
    <cellStyle name="Separador de milhares 15 2" xfId="419" xr:uid="{00000000-0005-0000-0000-000024020000}"/>
    <cellStyle name="Separador de milhares 15 2 2" xfId="420" xr:uid="{00000000-0005-0000-0000-000025020000}"/>
    <cellStyle name="Separador de milhares 16" xfId="421" xr:uid="{00000000-0005-0000-0000-000026020000}"/>
    <cellStyle name="Separador de milhares 16 2" xfId="422" xr:uid="{00000000-0005-0000-0000-000027020000}"/>
    <cellStyle name="Separador de milhares 16 2 2" xfId="423" xr:uid="{00000000-0005-0000-0000-000028020000}"/>
    <cellStyle name="Separador de milhares 16 3" xfId="424" xr:uid="{00000000-0005-0000-0000-000029020000}"/>
    <cellStyle name="Separador de milhares 17" xfId="425" xr:uid="{00000000-0005-0000-0000-00002A020000}"/>
    <cellStyle name="Separador de milhares 17 2" xfId="426" xr:uid="{00000000-0005-0000-0000-00002B020000}"/>
    <cellStyle name="Separador de milhares 17 2 2" xfId="427" xr:uid="{00000000-0005-0000-0000-00002C020000}"/>
    <cellStyle name="Separador de milhares 17 3" xfId="428" xr:uid="{00000000-0005-0000-0000-00002D020000}"/>
    <cellStyle name="Separador de milhares 18" xfId="429" xr:uid="{00000000-0005-0000-0000-00002E020000}"/>
    <cellStyle name="Separador de milhares 18 2" xfId="430" xr:uid="{00000000-0005-0000-0000-00002F020000}"/>
    <cellStyle name="Separador de milhares 18 2 2" xfId="431" xr:uid="{00000000-0005-0000-0000-000030020000}"/>
    <cellStyle name="Separador de milhares 18 3" xfId="432" xr:uid="{00000000-0005-0000-0000-000031020000}"/>
    <cellStyle name="Separador de milhares 19" xfId="433" xr:uid="{00000000-0005-0000-0000-000032020000}"/>
    <cellStyle name="Separador de milhares 19 2" xfId="434" xr:uid="{00000000-0005-0000-0000-000033020000}"/>
    <cellStyle name="Separador de milhares 19 2 2" xfId="435" xr:uid="{00000000-0005-0000-0000-000034020000}"/>
    <cellStyle name="Separador de milhares 19 3" xfId="436" xr:uid="{00000000-0005-0000-0000-000035020000}"/>
    <cellStyle name="Separador de milhares 2" xfId="437" xr:uid="{00000000-0005-0000-0000-000036020000}"/>
    <cellStyle name="Separador de milhares 2 2" xfId="438" xr:uid="{00000000-0005-0000-0000-000037020000}"/>
    <cellStyle name="Separador de milhares 2 2 2" xfId="439" xr:uid="{00000000-0005-0000-0000-000038020000}"/>
    <cellStyle name="Separador de milhares 2 2 2 2" xfId="440" xr:uid="{00000000-0005-0000-0000-000039020000}"/>
    <cellStyle name="Separador de milhares 2 3" xfId="441" xr:uid="{00000000-0005-0000-0000-00003A020000}"/>
    <cellStyle name="Separador de milhares 2 3 2" xfId="442" xr:uid="{00000000-0005-0000-0000-00003B020000}"/>
    <cellStyle name="Separador de milhares 2 4" xfId="443" xr:uid="{00000000-0005-0000-0000-00003C020000}"/>
    <cellStyle name="Separador de milhares 20" xfId="444" xr:uid="{00000000-0005-0000-0000-00003D020000}"/>
    <cellStyle name="Separador de milhares 20 2" xfId="445" xr:uid="{00000000-0005-0000-0000-00003E020000}"/>
    <cellStyle name="Separador de milhares 20 2 2" xfId="446" xr:uid="{00000000-0005-0000-0000-00003F020000}"/>
    <cellStyle name="Separador de milhares 20 3" xfId="447" xr:uid="{00000000-0005-0000-0000-000040020000}"/>
    <cellStyle name="Separador de milhares 21" xfId="448" xr:uid="{00000000-0005-0000-0000-000041020000}"/>
    <cellStyle name="Separador de milhares 23" xfId="528" xr:uid="{00000000-0005-0000-0000-000042020000}"/>
    <cellStyle name="Separador de milhares 3" xfId="449" xr:uid="{00000000-0005-0000-0000-000043020000}"/>
    <cellStyle name="Separador de milhares 3 2" xfId="450" xr:uid="{00000000-0005-0000-0000-000044020000}"/>
    <cellStyle name="Separador de milhares 3 2 2" xfId="451" xr:uid="{00000000-0005-0000-0000-000045020000}"/>
    <cellStyle name="Separador de milhares 4" xfId="452" xr:uid="{00000000-0005-0000-0000-000046020000}"/>
    <cellStyle name="Separador de milhares 4 2" xfId="453" xr:uid="{00000000-0005-0000-0000-000047020000}"/>
    <cellStyle name="Separador de milhares 4 2 2" xfId="454" xr:uid="{00000000-0005-0000-0000-000048020000}"/>
    <cellStyle name="Separador de milhares 5" xfId="455" xr:uid="{00000000-0005-0000-0000-000049020000}"/>
    <cellStyle name="Separador de milhares 6" xfId="456" xr:uid="{00000000-0005-0000-0000-00004A020000}"/>
    <cellStyle name="Separador de milhares 6 2" xfId="457" xr:uid="{00000000-0005-0000-0000-00004B020000}"/>
    <cellStyle name="Separador de milhares 6 2 2" xfId="458" xr:uid="{00000000-0005-0000-0000-00004C020000}"/>
    <cellStyle name="Separador de milhares 7" xfId="459" xr:uid="{00000000-0005-0000-0000-00004D020000}"/>
    <cellStyle name="Separador de milhares 7 2" xfId="460" xr:uid="{00000000-0005-0000-0000-00004E020000}"/>
    <cellStyle name="Separador de milhares 7 2 2" xfId="461" xr:uid="{00000000-0005-0000-0000-00004F020000}"/>
    <cellStyle name="Separador de milhares 8" xfId="462" xr:uid="{00000000-0005-0000-0000-000050020000}"/>
    <cellStyle name="Separador de milhares 8 2" xfId="463" xr:uid="{00000000-0005-0000-0000-000051020000}"/>
    <cellStyle name="Separador de milhares 8 2 2" xfId="464" xr:uid="{00000000-0005-0000-0000-000052020000}"/>
    <cellStyle name="Separador de milhares 9" xfId="465" xr:uid="{00000000-0005-0000-0000-000053020000}"/>
    <cellStyle name="Separador de milhares 9 2" xfId="466" xr:uid="{00000000-0005-0000-0000-000054020000}"/>
    <cellStyle name="Separador de milhares 9 2 2" xfId="467" xr:uid="{00000000-0005-0000-0000-000055020000}"/>
    <cellStyle name="Separador de milhares 9 3" xfId="468" xr:uid="{00000000-0005-0000-0000-000056020000}"/>
    <cellStyle name="Título 1 1" xfId="469" xr:uid="{00000000-0005-0000-0000-000057020000}"/>
    <cellStyle name="Título 5" xfId="470" xr:uid="{00000000-0005-0000-0000-000058020000}"/>
    <cellStyle name="Total 2" xfId="471" xr:uid="{00000000-0005-0000-0000-000059020000}"/>
    <cellStyle name="Total 2 2" xfId="472" xr:uid="{00000000-0005-0000-0000-00005A020000}"/>
    <cellStyle name="Total 2 2 2" xfId="473" xr:uid="{00000000-0005-0000-0000-00005B020000}"/>
    <cellStyle name="Total 2 3" xfId="474" xr:uid="{00000000-0005-0000-0000-00005C020000}"/>
    <cellStyle name="Total 2 3 2" xfId="475" xr:uid="{00000000-0005-0000-0000-00005D020000}"/>
    <cellStyle name="Total 2 4" xfId="476" xr:uid="{00000000-0005-0000-0000-00005E020000}"/>
    <cellStyle name="Vírgula" xfId="477" builtinId="3"/>
    <cellStyle name="Vírgula 2" xfId="478" xr:uid="{00000000-0005-0000-0000-000060020000}"/>
    <cellStyle name="Vírgula 2 2" xfId="479" xr:uid="{00000000-0005-0000-0000-000061020000}"/>
    <cellStyle name="Vírgula 3" xfId="480" xr:uid="{00000000-0005-0000-0000-000062020000}"/>
    <cellStyle name="Vírgula 4" xfId="611" xr:uid="{00000000-0005-0000-0000-000063020000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AE228"/>
  <sheetViews>
    <sheetView showGridLines="0" tabSelected="1" topLeftCell="A193" zoomScale="85" zoomScaleNormal="85" zoomScalePageLayoutView="72" workbookViewId="0">
      <selection activeCell="S208" sqref="S208"/>
    </sheetView>
  </sheetViews>
  <sheetFormatPr defaultColWidth="9.140625" defaultRowHeight="14.25" customHeight="1" outlineLevelCol="1" x14ac:dyDescent="0.25"/>
  <cols>
    <col min="1" max="1" width="3.42578125" style="3" customWidth="1"/>
    <col min="2" max="2" width="12" style="57" customWidth="1"/>
    <col min="3" max="3" width="56.42578125" style="57" customWidth="1"/>
    <col min="4" max="4" width="12.85546875" style="7" customWidth="1"/>
    <col min="5" max="8" width="13.42578125" style="7" hidden="1" customWidth="1" outlineLevel="1"/>
    <col min="9" max="9" width="14.5703125" style="32" customWidth="1" collapsed="1"/>
    <col min="10" max="13" width="13.42578125" style="8" hidden="1" customWidth="1" outlineLevel="1"/>
    <col min="14" max="14" width="13.42578125" style="7" customWidth="1" collapsed="1"/>
    <col min="15" max="16" width="16.42578125" style="44" hidden="1" customWidth="1" outlineLevel="1"/>
    <col min="17" max="18" width="13.42578125" style="44" hidden="1" customWidth="1" outlineLevel="1"/>
    <col min="19" max="20" width="13.42578125" style="7" customWidth="1" collapsed="1"/>
    <col min="21" max="21" width="13.42578125" style="9" customWidth="1"/>
    <col min="22" max="22" width="9.140625" style="3"/>
    <col min="23" max="23" width="13" customWidth="1"/>
    <col min="24" max="24" width="11.5703125" bestFit="1" customWidth="1"/>
    <col min="25" max="25" width="11" bestFit="1" customWidth="1"/>
    <col min="26" max="26" width="13.140625" bestFit="1" customWidth="1"/>
    <col min="27" max="27" width="10.5703125" bestFit="1" customWidth="1"/>
    <col min="31" max="16384" width="9.140625" style="3"/>
  </cols>
  <sheetData>
    <row r="1" spans="2:30" ht="33" customHeight="1" x14ac:dyDescent="0.2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</row>
    <row r="3" spans="2:30" ht="14.25" customHeight="1" x14ac:dyDescent="0.25">
      <c r="B3" s="124" t="s">
        <v>1</v>
      </c>
      <c r="C3" s="58">
        <v>2021</v>
      </c>
      <c r="D3" s="10"/>
      <c r="E3" s="10"/>
      <c r="F3" s="10"/>
      <c r="G3" s="10"/>
      <c r="H3" s="10"/>
      <c r="I3" s="67" t="s">
        <v>2</v>
      </c>
      <c r="J3" s="66"/>
      <c r="K3" s="66"/>
      <c r="L3" s="66"/>
      <c r="M3" s="66"/>
      <c r="N3" s="67"/>
      <c r="O3" s="45"/>
      <c r="P3" s="45"/>
      <c r="Q3" s="45"/>
      <c r="R3" s="45"/>
      <c r="S3" s="56" t="s">
        <v>3</v>
      </c>
      <c r="T3" s="10"/>
    </row>
    <row r="4" spans="2:30" ht="14.25" customHeight="1" x14ac:dyDescent="0.25">
      <c r="B4" s="125" t="s">
        <v>4</v>
      </c>
      <c r="C4" s="59"/>
      <c r="I4" s="65" t="s">
        <v>5</v>
      </c>
      <c r="J4" s="66"/>
      <c r="K4" s="66"/>
      <c r="L4" s="66"/>
      <c r="M4" s="66"/>
      <c r="N4" s="65"/>
      <c r="O4" s="45"/>
      <c r="P4" s="45"/>
      <c r="Q4" s="45"/>
      <c r="R4" s="45"/>
      <c r="S4" s="54" t="s">
        <v>6</v>
      </c>
      <c r="T4" s="55"/>
      <c r="U4" s="11"/>
    </row>
    <row r="5" spans="2:30" ht="14.25" customHeight="1" x14ac:dyDescent="0.25">
      <c r="B5" s="63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S5" s="12"/>
      <c r="T5" s="12"/>
    </row>
    <row r="7" spans="2:30" ht="35.450000000000003" customHeight="1" x14ac:dyDescent="0.25">
      <c r="B7" s="191" t="s">
        <v>8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2:30" ht="21.6" customHeight="1" x14ac:dyDescent="0.25">
      <c r="B8" s="126" t="s">
        <v>9</v>
      </c>
      <c r="D8" s="13"/>
      <c r="E8" s="13"/>
      <c r="F8" s="13"/>
      <c r="G8" s="13"/>
      <c r="H8" s="13"/>
      <c r="I8" s="36"/>
      <c r="N8" s="13"/>
      <c r="S8" s="13"/>
      <c r="T8" s="13"/>
    </row>
    <row r="9" spans="2:30" ht="14.25" customHeight="1" x14ac:dyDescent="0.25">
      <c r="B9" s="127"/>
      <c r="D9" s="13"/>
      <c r="E9" s="13"/>
      <c r="F9" s="13"/>
      <c r="G9" s="13"/>
      <c r="H9" s="13"/>
      <c r="I9" s="36"/>
      <c r="N9" s="13"/>
      <c r="S9" s="13"/>
      <c r="T9" s="13"/>
    </row>
    <row r="10" spans="2:30" s="14" customFormat="1" ht="28.5" x14ac:dyDescent="0.25">
      <c r="B10" s="128"/>
      <c r="C10" s="53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35" t="s">
        <v>21</v>
      </c>
      <c r="O10" s="4" t="s">
        <v>22</v>
      </c>
      <c r="P10" s="4" t="s">
        <v>23</v>
      </c>
      <c r="Q10" s="4" t="s">
        <v>24</v>
      </c>
      <c r="R10" s="4" t="s">
        <v>25</v>
      </c>
      <c r="S10" s="35" t="s">
        <v>26</v>
      </c>
      <c r="T10" s="35" t="s">
        <v>27</v>
      </c>
      <c r="U10" s="1" t="s">
        <v>28</v>
      </c>
      <c r="W10"/>
      <c r="X10"/>
      <c r="Y10"/>
      <c r="Z10"/>
      <c r="AA10"/>
      <c r="AB10"/>
      <c r="AC10"/>
      <c r="AD10"/>
    </row>
    <row r="11" spans="2:30" s="15" customFormat="1" ht="14.25" customHeight="1" x14ac:dyDescent="0.25">
      <c r="B11" s="27">
        <v>1</v>
      </c>
      <c r="C11" s="37" t="s">
        <v>29</v>
      </c>
      <c r="D11" s="123">
        <v>13494107</v>
      </c>
      <c r="E11" s="123">
        <v>3326863</v>
      </c>
      <c r="F11" s="123">
        <v>923190</v>
      </c>
      <c r="G11" s="123">
        <v>923189.96</v>
      </c>
      <c r="H11" s="123">
        <v>923190</v>
      </c>
      <c r="I11" s="123">
        <v>6096432.96</v>
      </c>
      <c r="J11" s="123">
        <v>923190.04</v>
      </c>
      <c r="K11" s="123">
        <v>923190</v>
      </c>
      <c r="L11" s="123">
        <v>923190</v>
      </c>
      <c r="M11" s="123">
        <v>923190</v>
      </c>
      <c r="N11" s="123">
        <v>3692760.04</v>
      </c>
      <c r="O11" s="123">
        <v>923190</v>
      </c>
      <c r="P11" s="123">
        <v>923190</v>
      </c>
      <c r="Q11" s="123">
        <v>923190</v>
      </c>
      <c r="R11" s="123">
        <v>913344</v>
      </c>
      <c r="S11" s="123">
        <v>3682914</v>
      </c>
      <c r="T11" s="123">
        <v>13472107</v>
      </c>
      <c r="U11" s="121">
        <v>0.99836965869619976</v>
      </c>
      <c r="W11"/>
      <c r="X11"/>
      <c r="Y11"/>
      <c r="Z11"/>
      <c r="AA11"/>
      <c r="AB11"/>
      <c r="AC11"/>
      <c r="AD11"/>
    </row>
    <row r="12" spans="2:30" s="15" customFormat="1" ht="14.25" customHeight="1" x14ac:dyDescent="0.25">
      <c r="B12" s="16" t="s">
        <v>30</v>
      </c>
      <c r="C12" s="17" t="s">
        <v>31</v>
      </c>
      <c r="D12" s="38">
        <v>10500000</v>
      </c>
      <c r="E12" s="118">
        <v>0</v>
      </c>
      <c r="F12" s="73">
        <v>955000</v>
      </c>
      <c r="G12" s="73">
        <v>954999.96</v>
      </c>
      <c r="H12" s="120">
        <v>955000</v>
      </c>
      <c r="I12" s="38">
        <v>2864999.96</v>
      </c>
      <c r="J12" s="38">
        <v>955000.04</v>
      </c>
      <c r="K12" s="38">
        <v>955000</v>
      </c>
      <c r="L12" s="38">
        <v>955000</v>
      </c>
      <c r="M12" s="38">
        <v>955000</v>
      </c>
      <c r="N12" s="38">
        <v>3820000.04</v>
      </c>
      <c r="O12" s="38">
        <v>955000</v>
      </c>
      <c r="P12" s="38">
        <v>955000</v>
      </c>
      <c r="Q12" s="38">
        <v>955000</v>
      </c>
      <c r="R12" s="38">
        <v>950000</v>
      </c>
      <c r="S12" s="38">
        <v>3815000</v>
      </c>
      <c r="T12" s="38">
        <v>10500000</v>
      </c>
      <c r="U12" s="6">
        <v>1</v>
      </c>
      <c r="W12"/>
      <c r="X12"/>
      <c r="Y12"/>
      <c r="Z12"/>
      <c r="AA12"/>
      <c r="AB12"/>
      <c r="AC12"/>
      <c r="AD12"/>
    </row>
    <row r="13" spans="2:30" s="15" customFormat="1" ht="14.25" customHeight="1" x14ac:dyDescent="0.25">
      <c r="B13" s="16" t="s">
        <v>32</v>
      </c>
      <c r="C13" s="17" t="s">
        <v>33</v>
      </c>
      <c r="D13" s="39">
        <v>-502256</v>
      </c>
      <c r="E13" s="39">
        <v>-169500</v>
      </c>
      <c r="F13" s="39">
        <v>-31810</v>
      </c>
      <c r="G13" s="39">
        <v>-31810</v>
      </c>
      <c r="H13" s="39">
        <v>-31810</v>
      </c>
      <c r="I13" s="39">
        <v>-264930</v>
      </c>
      <c r="J13" s="39">
        <v>-31810</v>
      </c>
      <c r="K13" s="39">
        <v>-31810</v>
      </c>
      <c r="L13" s="39">
        <v>-31810</v>
      </c>
      <c r="M13" s="39">
        <v>-31810</v>
      </c>
      <c r="N13" s="39">
        <v>-127240</v>
      </c>
      <c r="O13" s="39">
        <v>-31810</v>
      </c>
      <c r="P13" s="39">
        <v>-31810</v>
      </c>
      <c r="Q13" s="39">
        <v>-31810</v>
      </c>
      <c r="R13" s="39">
        <v>-36656</v>
      </c>
      <c r="S13" s="39">
        <v>-132086</v>
      </c>
      <c r="T13" s="39">
        <v>-524256</v>
      </c>
      <c r="U13" s="6">
        <v>1.0438023637348284</v>
      </c>
      <c r="W13"/>
      <c r="X13"/>
      <c r="Y13"/>
      <c r="Z13"/>
      <c r="AA13"/>
      <c r="AB13"/>
      <c r="AC13"/>
      <c r="AD13"/>
    </row>
    <row r="14" spans="2:30" s="15" customFormat="1" ht="14.25" customHeight="1" x14ac:dyDescent="0.25">
      <c r="B14" s="18" t="s">
        <v>34</v>
      </c>
      <c r="C14" s="19" t="s">
        <v>35</v>
      </c>
      <c r="D14" s="72">
        <v>0</v>
      </c>
      <c r="E14" s="72"/>
      <c r="F14" s="72"/>
      <c r="G14" s="72"/>
      <c r="H14" s="72"/>
      <c r="I14" s="72">
        <v>0</v>
      </c>
      <c r="J14" s="72"/>
      <c r="K14" s="72"/>
      <c r="L14" s="72"/>
      <c r="M14" s="72"/>
      <c r="N14" s="72">
        <v>0</v>
      </c>
      <c r="O14" s="72"/>
      <c r="P14" s="72"/>
      <c r="Q14" s="72"/>
      <c r="R14" s="72"/>
      <c r="S14" s="72">
        <v>0</v>
      </c>
      <c r="T14" s="72">
        <v>0</v>
      </c>
      <c r="U14" s="6" t="s">
        <v>355</v>
      </c>
      <c r="W14"/>
      <c r="X14"/>
      <c r="Y14"/>
      <c r="Z14"/>
      <c r="AA14"/>
      <c r="AB14"/>
      <c r="AC14"/>
      <c r="AD14"/>
    </row>
    <row r="15" spans="2:30" s="15" customFormat="1" ht="14.25" customHeight="1" x14ac:dyDescent="0.25">
      <c r="B15" s="18" t="s">
        <v>36</v>
      </c>
      <c r="C15" s="19" t="s">
        <v>37</v>
      </c>
      <c r="D15" s="72">
        <v>0</v>
      </c>
      <c r="E15" s="72"/>
      <c r="F15" s="72"/>
      <c r="G15" s="72"/>
      <c r="H15" s="88"/>
      <c r="I15" s="88">
        <v>0</v>
      </c>
      <c r="J15" s="88"/>
      <c r="K15" s="88"/>
      <c r="L15" s="88"/>
      <c r="M15" s="88"/>
      <c r="N15" s="88">
        <v>0</v>
      </c>
      <c r="O15" s="88"/>
      <c r="P15" s="88"/>
      <c r="Q15" s="88"/>
      <c r="R15" s="88"/>
      <c r="S15" s="88">
        <v>0</v>
      </c>
      <c r="T15" s="88">
        <v>0</v>
      </c>
      <c r="U15" s="6" t="s">
        <v>355</v>
      </c>
      <c r="W15"/>
      <c r="X15"/>
      <c r="Y15"/>
      <c r="Z15"/>
      <c r="AA15"/>
      <c r="AB15"/>
      <c r="AC15"/>
      <c r="AD15"/>
    </row>
    <row r="16" spans="2:30" s="15" customFormat="1" ht="14.25" customHeight="1" x14ac:dyDescent="0.25">
      <c r="B16" s="18" t="s">
        <v>38</v>
      </c>
      <c r="C16" s="19" t="s">
        <v>39</v>
      </c>
      <c r="D16" s="72">
        <v>-105000</v>
      </c>
      <c r="E16" s="72">
        <v>-12000</v>
      </c>
      <c r="F16" s="72">
        <v>-10000</v>
      </c>
      <c r="G16" s="72">
        <v>-10000</v>
      </c>
      <c r="H16" s="72">
        <v>-10000</v>
      </c>
      <c r="I16" s="72">
        <v>-42000</v>
      </c>
      <c r="J16" s="72">
        <v>-10000</v>
      </c>
      <c r="K16" s="72">
        <v>-10000</v>
      </c>
      <c r="L16" s="72">
        <v>-10000</v>
      </c>
      <c r="M16" s="72">
        <v>-10000</v>
      </c>
      <c r="N16" s="72">
        <v>-40000</v>
      </c>
      <c r="O16" s="72">
        <v>-10000</v>
      </c>
      <c r="P16" s="72">
        <v>-10000</v>
      </c>
      <c r="Q16" s="72">
        <v>-10000</v>
      </c>
      <c r="R16" s="72">
        <v>-15000</v>
      </c>
      <c r="S16" s="72">
        <v>-45000</v>
      </c>
      <c r="T16" s="72">
        <v>-127000</v>
      </c>
      <c r="U16" s="6">
        <v>1.2095238095238094</v>
      </c>
      <c r="W16"/>
      <c r="X16"/>
      <c r="Y16"/>
      <c r="Z16"/>
      <c r="AA16"/>
      <c r="AB16"/>
      <c r="AC16"/>
      <c r="AD16"/>
    </row>
    <row r="17" spans="2:30" s="15" customFormat="1" ht="14.25" customHeight="1" x14ac:dyDescent="0.25">
      <c r="B17" s="18" t="s">
        <v>40</v>
      </c>
      <c r="C17" s="19" t="s">
        <v>41</v>
      </c>
      <c r="D17" s="72">
        <v>0</v>
      </c>
      <c r="E17" s="72"/>
      <c r="F17" s="72"/>
      <c r="G17" s="72"/>
      <c r="H17" s="88"/>
      <c r="I17" s="88">
        <v>0</v>
      </c>
      <c r="J17" s="88"/>
      <c r="K17" s="88"/>
      <c r="L17" s="88"/>
      <c r="M17" s="88"/>
      <c r="N17" s="88">
        <v>0</v>
      </c>
      <c r="O17" s="88"/>
      <c r="P17" s="88"/>
      <c r="Q17" s="88"/>
      <c r="R17" s="88"/>
      <c r="S17" s="88">
        <v>0</v>
      </c>
      <c r="T17" s="88">
        <v>0</v>
      </c>
      <c r="U17" s="6" t="s">
        <v>355</v>
      </c>
      <c r="W17"/>
      <c r="X17"/>
      <c r="Y17"/>
      <c r="Z17"/>
      <c r="AA17"/>
      <c r="AB17"/>
      <c r="AC17"/>
      <c r="AD17"/>
    </row>
    <row r="18" spans="2:30" s="15" customFormat="1" ht="28.5" x14ac:dyDescent="0.25">
      <c r="B18" s="18" t="s">
        <v>42</v>
      </c>
      <c r="C18" s="19" t="s">
        <v>43</v>
      </c>
      <c r="D18" s="72">
        <v>0</v>
      </c>
      <c r="E18" s="72"/>
      <c r="F18" s="72"/>
      <c r="G18" s="72"/>
      <c r="H18" s="88"/>
      <c r="I18" s="88">
        <v>0</v>
      </c>
      <c r="J18" s="88"/>
      <c r="K18" s="88"/>
      <c r="L18" s="88"/>
      <c r="M18" s="88"/>
      <c r="N18" s="88">
        <v>0</v>
      </c>
      <c r="O18" s="88"/>
      <c r="P18" s="88"/>
      <c r="Q18" s="88"/>
      <c r="R18" s="88"/>
      <c r="S18" s="88">
        <v>0</v>
      </c>
      <c r="T18" s="88">
        <v>0</v>
      </c>
      <c r="U18" s="6" t="s">
        <v>355</v>
      </c>
      <c r="W18"/>
      <c r="X18"/>
      <c r="Y18"/>
      <c r="Z18"/>
      <c r="AA18"/>
      <c r="AB18"/>
      <c r="AC18"/>
      <c r="AD18"/>
    </row>
    <row r="19" spans="2:30" s="15" customFormat="1" ht="15" x14ac:dyDescent="0.25">
      <c r="B19" s="18" t="s">
        <v>44</v>
      </c>
      <c r="C19" s="19" t="s">
        <v>45</v>
      </c>
      <c r="D19" s="72">
        <v>0</v>
      </c>
      <c r="E19" s="72"/>
      <c r="F19" s="72"/>
      <c r="G19" s="72"/>
      <c r="H19" s="88"/>
      <c r="I19" s="88">
        <v>0</v>
      </c>
      <c r="J19" s="88"/>
      <c r="K19" s="88"/>
      <c r="L19" s="88"/>
      <c r="M19" s="88"/>
      <c r="N19" s="88">
        <v>0</v>
      </c>
      <c r="O19" s="88"/>
      <c r="P19" s="88"/>
      <c r="Q19" s="88"/>
      <c r="R19" s="88"/>
      <c r="S19" s="88">
        <v>0</v>
      </c>
      <c r="T19" s="88">
        <v>0</v>
      </c>
      <c r="U19" s="6" t="s">
        <v>355</v>
      </c>
      <c r="W19"/>
      <c r="X19"/>
      <c r="Y19"/>
      <c r="Z19"/>
      <c r="AA19"/>
      <c r="AB19"/>
      <c r="AC19"/>
      <c r="AD19"/>
    </row>
    <row r="20" spans="2:30" s="15" customFormat="1" ht="28.5" x14ac:dyDescent="0.25">
      <c r="B20" s="18" t="s">
        <v>46</v>
      </c>
      <c r="C20" s="19" t="s">
        <v>47</v>
      </c>
      <c r="D20" s="72">
        <v>-157500</v>
      </c>
      <c r="E20" s="72">
        <v>-157500</v>
      </c>
      <c r="F20" s="72"/>
      <c r="G20" s="72"/>
      <c r="H20" s="88"/>
      <c r="I20" s="88">
        <v>-157500</v>
      </c>
      <c r="J20" s="88"/>
      <c r="K20" s="88"/>
      <c r="L20" s="88"/>
      <c r="M20" s="88"/>
      <c r="N20" s="88">
        <v>0</v>
      </c>
      <c r="O20" s="88"/>
      <c r="P20" s="88"/>
      <c r="Q20" s="88"/>
      <c r="R20" s="88"/>
      <c r="S20" s="88">
        <v>0</v>
      </c>
      <c r="T20" s="88">
        <v>-157500</v>
      </c>
      <c r="U20" s="6">
        <v>1</v>
      </c>
      <c r="W20"/>
      <c r="X20"/>
      <c r="Y20"/>
      <c r="Z20"/>
      <c r="AA20"/>
      <c r="AB20"/>
      <c r="AC20"/>
      <c r="AD20"/>
    </row>
    <row r="21" spans="2:30" ht="14.1" customHeight="1" x14ac:dyDescent="0.25">
      <c r="B21" s="68" t="s">
        <v>48</v>
      </c>
      <c r="C21" s="69" t="s">
        <v>49</v>
      </c>
      <c r="D21" s="72">
        <v>0</v>
      </c>
      <c r="E21" s="89"/>
      <c r="F21" s="89"/>
      <c r="G21" s="89"/>
      <c r="H21" s="90"/>
      <c r="I21" s="90">
        <v>0</v>
      </c>
      <c r="J21" s="90"/>
      <c r="K21" s="90"/>
      <c r="L21" s="90"/>
      <c r="M21" s="90"/>
      <c r="N21" s="90">
        <v>0</v>
      </c>
      <c r="O21" s="90"/>
      <c r="P21" s="90"/>
      <c r="Q21" s="90"/>
      <c r="R21" s="90"/>
      <c r="S21" s="90">
        <v>0</v>
      </c>
      <c r="T21" s="90">
        <v>0</v>
      </c>
      <c r="U21" s="70" t="s">
        <v>355</v>
      </c>
    </row>
    <row r="22" spans="2:30" ht="26.45" customHeight="1" x14ac:dyDescent="0.25">
      <c r="B22" s="71" t="s">
        <v>50</v>
      </c>
      <c r="C22" s="69" t="s">
        <v>51</v>
      </c>
      <c r="D22" s="72">
        <v>-239756</v>
      </c>
      <c r="E22" s="72">
        <v>0</v>
      </c>
      <c r="F22" s="72">
        <v>-21810</v>
      </c>
      <c r="G22" s="72">
        <v>-21810</v>
      </c>
      <c r="H22" s="72">
        <v>-21810</v>
      </c>
      <c r="I22" s="88">
        <v>-65430</v>
      </c>
      <c r="J22" s="72">
        <v>-21810</v>
      </c>
      <c r="K22" s="72">
        <v>-21810</v>
      </c>
      <c r="L22" s="72">
        <v>-21810</v>
      </c>
      <c r="M22" s="72">
        <v>-21810</v>
      </c>
      <c r="N22" s="88">
        <v>-87240</v>
      </c>
      <c r="O22" s="72">
        <v>-21810</v>
      </c>
      <c r="P22" s="72">
        <v>-21810</v>
      </c>
      <c r="Q22" s="72">
        <v>-21810</v>
      </c>
      <c r="R22" s="72">
        <v>-21656</v>
      </c>
      <c r="S22" s="88">
        <v>-87086</v>
      </c>
      <c r="T22" s="88">
        <v>-239756</v>
      </c>
      <c r="U22" s="6">
        <v>1</v>
      </c>
    </row>
    <row r="23" spans="2:30" ht="15" x14ac:dyDescent="0.25">
      <c r="B23" s="71" t="s">
        <v>52</v>
      </c>
      <c r="C23" s="69" t="s">
        <v>53</v>
      </c>
      <c r="D23" s="72">
        <v>0</v>
      </c>
      <c r="E23" s="89"/>
      <c r="F23" s="89"/>
      <c r="G23" s="89"/>
      <c r="H23" s="90"/>
      <c r="I23" s="90">
        <v>0</v>
      </c>
      <c r="J23" s="90"/>
      <c r="K23" s="90"/>
      <c r="L23" s="90"/>
      <c r="M23" s="90"/>
      <c r="N23" s="90">
        <v>0</v>
      </c>
      <c r="O23" s="90"/>
      <c r="P23" s="90"/>
      <c r="Q23" s="90"/>
      <c r="R23" s="90"/>
      <c r="S23" s="90">
        <v>0</v>
      </c>
      <c r="T23" s="90">
        <v>0</v>
      </c>
      <c r="U23" s="70" t="s">
        <v>355</v>
      </c>
    </row>
    <row r="24" spans="2:30" s="15" customFormat="1" ht="14.25" customHeight="1" x14ac:dyDescent="0.25">
      <c r="B24" s="16" t="s">
        <v>54</v>
      </c>
      <c r="C24" s="17" t="s">
        <v>55</v>
      </c>
      <c r="D24" s="47">
        <v>3496363</v>
      </c>
      <c r="E24" s="91">
        <v>3496363</v>
      </c>
      <c r="F24" s="91">
        <v>0</v>
      </c>
      <c r="G24" s="91">
        <v>0</v>
      </c>
      <c r="H24" s="91">
        <v>0</v>
      </c>
      <c r="I24" s="91">
        <v>3496363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3496363</v>
      </c>
      <c r="U24" s="6">
        <v>1</v>
      </c>
      <c r="W24"/>
      <c r="X24"/>
      <c r="Y24"/>
      <c r="Z24"/>
      <c r="AA24"/>
      <c r="AB24"/>
      <c r="AC24"/>
      <c r="AD24"/>
    </row>
    <row r="25" spans="2:30" s="15" customFormat="1" ht="14.25" customHeight="1" x14ac:dyDescent="0.25">
      <c r="B25" s="18" t="s">
        <v>56</v>
      </c>
      <c r="C25" s="19" t="s">
        <v>57</v>
      </c>
      <c r="D25" s="64">
        <v>3496363</v>
      </c>
      <c r="E25" s="72">
        <v>3496363</v>
      </c>
      <c r="F25" s="72"/>
      <c r="G25" s="72"/>
      <c r="H25" s="88"/>
      <c r="I25" s="88">
        <v>3496363</v>
      </c>
      <c r="J25" s="88"/>
      <c r="K25" s="88"/>
      <c r="L25" s="88"/>
      <c r="M25" s="88"/>
      <c r="N25" s="88">
        <v>0</v>
      </c>
      <c r="O25" s="88"/>
      <c r="P25" s="88"/>
      <c r="Q25" s="88"/>
      <c r="R25" s="88"/>
      <c r="S25" s="88">
        <v>0</v>
      </c>
      <c r="T25" s="88">
        <v>3496363</v>
      </c>
      <c r="U25" s="6">
        <v>1</v>
      </c>
      <c r="W25"/>
      <c r="X25"/>
      <c r="Y25"/>
      <c r="Z25"/>
      <c r="AA25"/>
      <c r="AB25"/>
      <c r="AC25"/>
      <c r="AD25"/>
    </row>
    <row r="26" spans="2:30" s="15" customFormat="1" ht="14.25" customHeight="1" x14ac:dyDescent="0.25">
      <c r="B26" s="18" t="s">
        <v>58</v>
      </c>
      <c r="C26" s="19" t="s">
        <v>59</v>
      </c>
      <c r="D26" s="73">
        <v>0</v>
      </c>
      <c r="E26" s="72"/>
      <c r="F26" s="72"/>
      <c r="G26" s="72"/>
      <c r="H26" s="88"/>
      <c r="I26" s="88">
        <v>0</v>
      </c>
      <c r="J26" s="88"/>
      <c r="K26" s="88"/>
      <c r="L26" s="88"/>
      <c r="M26" s="88"/>
      <c r="N26" s="88">
        <v>0</v>
      </c>
      <c r="O26" s="88"/>
      <c r="P26" s="88"/>
      <c r="Q26" s="88"/>
      <c r="R26" s="88"/>
      <c r="S26" s="88">
        <v>0</v>
      </c>
      <c r="T26" s="88">
        <v>0</v>
      </c>
      <c r="U26" s="6" t="s">
        <v>355</v>
      </c>
      <c r="W26"/>
      <c r="X26"/>
      <c r="Y26"/>
      <c r="Z26"/>
      <c r="AA26"/>
      <c r="AB26"/>
      <c r="AC26"/>
      <c r="AD26"/>
    </row>
    <row r="27" spans="2:30" s="15" customFormat="1" ht="14.25" customHeight="1" x14ac:dyDescent="0.25">
      <c r="B27" s="27">
        <v>2</v>
      </c>
      <c r="C27" s="37" t="s">
        <v>60</v>
      </c>
      <c r="D27" s="122">
        <f>SUM(D28)</f>
        <v>0</v>
      </c>
      <c r="E27" s="123">
        <f>SUM(E28)</f>
        <v>0</v>
      </c>
      <c r="F27" s="123">
        <f>SUM(F28)</f>
        <v>0</v>
      </c>
      <c r="G27" s="123">
        <f>SUM(G28)</f>
        <v>0</v>
      </c>
      <c r="H27" s="123">
        <f>SUM(H28)</f>
        <v>0</v>
      </c>
      <c r="I27" s="123">
        <f t="shared" ref="I27:I28" si="0">SUM(E27:H27)</f>
        <v>0</v>
      </c>
      <c r="J27" s="123">
        <f>SUM(J28)</f>
        <v>0</v>
      </c>
      <c r="K27" s="123">
        <f>SUM(K28)</f>
        <v>0</v>
      </c>
      <c r="L27" s="123">
        <f>SUM(L28)</f>
        <v>0</v>
      </c>
      <c r="M27" s="123">
        <f>SUM(M28)</f>
        <v>0</v>
      </c>
      <c r="N27" s="123">
        <f t="shared" ref="N27:N28" si="1">SUM(J27:M27)</f>
        <v>0</v>
      </c>
      <c r="O27" s="123">
        <f>SUM(O28)</f>
        <v>0</v>
      </c>
      <c r="P27" s="123">
        <f>SUM(P28)</f>
        <v>0</v>
      </c>
      <c r="Q27" s="123">
        <f>SUM(Q28)</f>
        <v>0</v>
      </c>
      <c r="R27" s="123">
        <f>SUM(R28)</f>
        <v>0</v>
      </c>
      <c r="S27" s="123">
        <f t="shared" ref="S27:S28" si="2">SUM(O27:R27)</f>
        <v>0</v>
      </c>
      <c r="T27" s="123">
        <f t="shared" ref="T27:T28" si="3">+I27+N27+S27</f>
        <v>0</v>
      </c>
      <c r="U27" s="121" t="str">
        <f t="shared" ref="U27:U28" si="4">IFERROR((T27/D27),"")</f>
        <v/>
      </c>
      <c r="W27"/>
      <c r="X27"/>
      <c r="Y27"/>
      <c r="Z27"/>
      <c r="AA27"/>
      <c r="AB27"/>
      <c r="AC27"/>
      <c r="AD27"/>
    </row>
    <row r="28" spans="2:30" s="15" customFormat="1" ht="14.25" customHeight="1" x14ac:dyDescent="0.25">
      <c r="B28" s="18" t="s">
        <v>61</v>
      </c>
      <c r="C28" s="19" t="s">
        <v>62</v>
      </c>
      <c r="D28" s="73">
        <v>0</v>
      </c>
      <c r="E28" s="88"/>
      <c r="F28" s="88"/>
      <c r="G28" s="88"/>
      <c r="H28" s="88"/>
      <c r="I28" s="88">
        <f t="shared" si="0"/>
        <v>0</v>
      </c>
      <c r="J28" s="88"/>
      <c r="K28" s="88"/>
      <c r="L28" s="88"/>
      <c r="M28" s="88"/>
      <c r="N28" s="88">
        <f t="shared" si="1"/>
        <v>0</v>
      </c>
      <c r="O28" s="88"/>
      <c r="P28" s="88"/>
      <c r="Q28" s="88"/>
      <c r="R28" s="88"/>
      <c r="S28" s="88">
        <f t="shared" si="2"/>
        <v>0</v>
      </c>
      <c r="T28" s="88">
        <f t="shared" si="3"/>
        <v>0</v>
      </c>
      <c r="U28" s="6" t="str">
        <f t="shared" si="4"/>
        <v/>
      </c>
      <c r="W28"/>
      <c r="X28"/>
      <c r="Y28"/>
      <c r="Z28"/>
      <c r="AA28"/>
      <c r="AB28"/>
      <c r="AC28"/>
      <c r="AD28"/>
    </row>
    <row r="29" spans="2:30" s="15" customFormat="1" ht="14.25" customHeight="1" x14ac:dyDescent="0.25">
      <c r="B29" s="27">
        <v>3</v>
      </c>
      <c r="C29" s="37" t="s">
        <v>63</v>
      </c>
      <c r="D29" s="122">
        <v>2779100</v>
      </c>
      <c r="E29" s="123">
        <v>0</v>
      </c>
      <c r="F29" s="123">
        <v>0</v>
      </c>
      <c r="G29" s="123">
        <v>967400</v>
      </c>
      <c r="H29" s="123">
        <v>2000</v>
      </c>
      <c r="I29" s="123">
        <v>969400</v>
      </c>
      <c r="J29" s="123">
        <v>9730.93</v>
      </c>
      <c r="K29" s="123">
        <v>929344</v>
      </c>
      <c r="L29" s="123">
        <v>2627.55</v>
      </c>
      <c r="M29" s="123">
        <v>155735</v>
      </c>
      <c r="N29" s="123">
        <v>1097437.48</v>
      </c>
      <c r="O29" s="123">
        <v>381997</v>
      </c>
      <c r="P29" s="123">
        <v>244288.21</v>
      </c>
      <c r="Q29" s="123">
        <v>194381.46000000002</v>
      </c>
      <c r="R29" s="123">
        <v>2873287.54</v>
      </c>
      <c r="S29" s="123">
        <v>3693954.21</v>
      </c>
      <c r="T29" s="123">
        <v>5760791.6899999995</v>
      </c>
      <c r="U29" s="121">
        <v>2.0728983088050086</v>
      </c>
      <c r="W29"/>
      <c r="X29"/>
      <c r="Y29"/>
      <c r="Z29"/>
      <c r="AA29"/>
      <c r="AB29"/>
      <c r="AC29"/>
      <c r="AD29"/>
    </row>
    <row r="30" spans="2:30" s="15" customFormat="1" ht="14.25" customHeight="1" x14ac:dyDescent="0.25">
      <c r="B30" s="16" t="s">
        <v>64</v>
      </c>
      <c r="C30" s="17" t="s">
        <v>65</v>
      </c>
      <c r="D30" s="73">
        <v>2779100</v>
      </c>
      <c r="E30" s="91">
        <v>0</v>
      </c>
      <c r="F30" s="91">
        <v>0</v>
      </c>
      <c r="G30" s="91">
        <v>967400</v>
      </c>
      <c r="H30" s="91">
        <v>2000</v>
      </c>
      <c r="I30" s="91">
        <v>969400</v>
      </c>
      <c r="J30" s="91">
        <v>9730.93</v>
      </c>
      <c r="K30" s="91">
        <v>929344</v>
      </c>
      <c r="L30" s="91">
        <v>2627.55</v>
      </c>
      <c r="M30" s="91">
        <v>155735</v>
      </c>
      <c r="N30" s="91">
        <v>1097437.48</v>
      </c>
      <c r="O30" s="91">
        <v>381997</v>
      </c>
      <c r="P30" s="91">
        <v>244288.21</v>
      </c>
      <c r="Q30" s="91">
        <v>194381.46000000002</v>
      </c>
      <c r="R30" s="91">
        <v>2873287.54</v>
      </c>
      <c r="S30" s="91">
        <v>3693954.21</v>
      </c>
      <c r="T30" s="91">
        <v>5760791.6899999995</v>
      </c>
      <c r="U30" s="6">
        <v>2.0728983088050086</v>
      </c>
      <c r="W30"/>
      <c r="X30"/>
      <c r="Y30"/>
      <c r="Z30"/>
      <c r="AA30"/>
      <c r="AB30"/>
      <c r="AC30"/>
      <c r="AD30"/>
    </row>
    <row r="31" spans="2:30" s="15" customFormat="1" ht="28.5" x14ac:dyDescent="0.25">
      <c r="B31" s="18" t="s">
        <v>66</v>
      </c>
      <c r="C31" s="19" t="s">
        <v>67</v>
      </c>
      <c r="D31" s="73">
        <v>834100</v>
      </c>
      <c r="E31" s="72">
        <v>0</v>
      </c>
      <c r="F31" s="72">
        <v>0</v>
      </c>
      <c r="G31" s="72">
        <v>0</v>
      </c>
      <c r="H31" s="72">
        <v>0</v>
      </c>
      <c r="I31" s="88">
        <v>0</v>
      </c>
      <c r="J31" s="183">
        <v>0</v>
      </c>
      <c r="K31" s="183">
        <v>0</v>
      </c>
      <c r="L31" s="183">
        <v>782.55</v>
      </c>
      <c r="M31" s="183">
        <v>150950</v>
      </c>
      <c r="N31" s="88">
        <v>151732.54999999999</v>
      </c>
      <c r="O31" s="183">
        <v>179610</v>
      </c>
      <c r="P31" s="183">
        <v>241901.21</v>
      </c>
      <c r="Q31" s="183">
        <v>191994.46000000002</v>
      </c>
      <c r="R31" s="183">
        <v>197677.16</v>
      </c>
      <c r="S31" s="88">
        <v>811182.83</v>
      </c>
      <c r="T31" s="88">
        <v>962915.37999999989</v>
      </c>
      <c r="U31" s="6">
        <v>1.1544363745354274</v>
      </c>
      <c r="W31"/>
      <c r="X31"/>
      <c r="Y31"/>
      <c r="Z31"/>
      <c r="AA31"/>
      <c r="AB31"/>
      <c r="AC31"/>
      <c r="AD31"/>
    </row>
    <row r="32" spans="2:30" s="15" customFormat="1" ht="14.25" customHeight="1" x14ac:dyDescent="0.25">
      <c r="B32" s="18" t="s">
        <v>68</v>
      </c>
      <c r="C32" s="19" t="s">
        <v>69</v>
      </c>
      <c r="D32" s="73">
        <v>1845000</v>
      </c>
      <c r="E32" s="72">
        <v>0</v>
      </c>
      <c r="F32" s="72">
        <v>0</v>
      </c>
      <c r="G32" s="72">
        <v>967400</v>
      </c>
      <c r="H32" s="117">
        <v>2000</v>
      </c>
      <c r="I32" s="88">
        <v>969400</v>
      </c>
      <c r="J32" s="88">
        <v>0</v>
      </c>
      <c r="K32" s="88">
        <v>929344</v>
      </c>
      <c r="L32" s="88">
        <v>0</v>
      </c>
      <c r="M32" s="88">
        <v>0</v>
      </c>
      <c r="N32" s="88">
        <v>929344</v>
      </c>
      <c r="O32" s="88">
        <v>200000</v>
      </c>
      <c r="P32" s="88">
        <v>0</v>
      </c>
      <c r="Q32" s="88">
        <v>0</v>
      </c>
      <c r="R32" s="88">
        <v>2620000</v>
      </c>
      <c r="S32" s="88">
        <v>2820000</v>
      </c>
      <c r="T32" s="88">
        <v>4718744</v>
      </c>
      <c r="U32" s="6">
        <v>2.5575848238482384</v>
      </c>
      <c r="W32"/>
      <c r="X32"/>
      <c r="Y32"/>
      <c r="Z32"/>
      <c r="AA32"/>
      <c r="AB32"/>
      <c r="AC32"/>
      <c r="AD32"/>
    </row>
    <row r="33" spans="2:30" s="15" customFormat="1" ht="14.25" customHeight="1" x14ac:dyDescent="0.25">
      <c r="B33" s="18" t="s">
        <v>70</v>
      </c>
      <c r="C33" s="19" t="s">
        <v>71</v>
      </c>
      <c r="D33" s="73">
        <v>100000</v>
      </c>
      <c r="E33" s="72"/>
      <c r="F33" s="72"/>
      <c r="G33" s="72"/>
      <c r="H33" s="88"/>
      <c r="I33" s="88">
        <v>0</v>
      </c>
      <c r="J33" s="88">
        <v>9730.93</v>
      </c>
      <c r="K33" s="88">
        <v>0</v>
      </c>
      <c r="L33" s="88">
        <v>1845</v>
      </c>
      <c r="M33" s="88">
        <v>4785</v>
      </c>
      <c r="N33" s="88">
        <v>16360.93</v>
      </c>
      <c r="O33" s="88">
        <v>2387</v>
      </c>
      <c r="P33" s="88">
        <v>2387</v>
      </c>
      <c r="Q33" s="88">
        <v>2387</v>
      </c>
      <c r="R33" s="88">
        <v>55610.38</v>
      </c>
      <c r="S33" s="88">
        <v>62771.38</v>
      </c>
      <c r="T33" s="88">
        <v>79132.31</v>
      </c>
      <c r="U33" s="6">
        <v>0.79132309999999995</v>
      </c>
      <c r="W33"/>
      <c r="X33"/>
      <c r="Y33"/>
      <c r="Z33"/>
      <c r="AA33"/>
      <c r="AB33"/>
      <c r="AC33"/>
      <c r="AD33"/>
    </row>
    <row r="34" spans="2:30" s="15" customFormat="1" ht="14.25" customHeight="1" x14ac:dyDescent="0.25">
      <c r="B34" s="16" t="s">
        <v>72</v>
      </c>
      <c r="C34" s="41" t="s">
        <v>73</v>
      </c>
      <c r="D34" s="73">
        <v>0</v>
      </c>
      <c r="E34" s="91"/>
      <c r="F34" s="91"/>
      <c r="G34" s="91"/>
      <c r="H34" s="91"/>
      <c r="I34" s="91">
        <v>0</v>
      </c>
      <c r="J34" s="91"/>
      <c r="K34" s="91"/>
      <c r="L34" s="91"/>
      <c r="M34" s="91"/>
      <c r="N34" s="91">
        <v>0</v>
      </c>
      <c r="O34" s="91"/>
      <c r="P34" s="91"/>
      <c r="Q34" s="91"/>
      <c r="R34" s="91"/>
      <c r="S34" s="91">
        <v>0</v>
      </c>
      <c r="T34" s="91">
        <v>0</v>
      </c>
      <c r="U34" s="6" t="s">
        <v>355</v>
      </c>
      <c r="W34"/>
      <c r="X34"/>
      <c r="Y34"/>
      <c r="Z34"/>
      <c r="AA34"/>
      <c r="AB34"/>
      <c r="AC34"/>
      <c r="AD34"/>
    </row>
    <row r="35" spans="2:30" s="7" customFormat="1" ht="14.25" customHeight="1" x14ac:dyDescent="0.25">
      <c r="B35" s="21"/>
      <c r="C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W35"/>
      <c r="X35"/>
      <c r="Y35"/>
      <c r="Z35"/>
      <c r="AA35"/>
      <c r="AB35"/>
      <c r="AC35"/>
      <c r="AD35"/>
    </row>
    <row r="36" spans="2:30" s="14" customFormat="1" ht="14.25" customHeight="1" x14ac:dyDescent="0.25">
      <c r="B36" s="129" t="s">
        <v>74</v>
      </c>
      <c r="C36" s="75"/>
      <c r="D36" s="76"/>
      <c r="E36" s="76"/>
      <c r="F36" s="76"/>
      <c r="G36" s="76"/>
      <c r="H36" s="76"/>
      <c r="I36" s="76"/>
      <c r="J36" s="76"/>
      <c r="K36" s="76">
        <v>28294.84</v>
      </c>
      <c r="L36" s="76"/>
      <c r="M36" s="76"/>
      <c r="N36" s="76">
        <f>K36-J46</f>
        <v>0</v>
      </c>
      <c r="O36" s="76"/>
      <c r="P36" s="76"/>
      <c r="Q36" s="76"/>
      <c r="R36" s="76"/>
      <c r="S36" s="76"/>
      <c r="T36" s="76"/>
      <c r="U36" s="77"/>
      <c r="W36"/>
      <c r="X36"/>
      <c r="Y36"/>
      <c r="Z36"/>
      <c r="AA36"/>
      <c r="AB36"/>
      <c r="AC36"/>
      <c r="AD36"/>
    </row>
    <row r="37" spans="2:30" s="7" customFormat="1" ht="14.25" customHeight="1" x14ac:dyDescent="0.25">
      <c r="B37" s="21"/>
      <c r="C37" s="21"/>
      <c r="D37" s="78" t="str">
        <f>IFERROR(VLOOKUP(B37,#REF!,3,0),"")</f>
        <v/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9"/>
      <c r="W37"/>
      <c r="X37"/>
      <c r="Y37"/>
      <c r="Z37"/>
      <c r="AA37"/>
      <c r="AB37"/>
      <c r="AC37"/>
      <c r="AD37"/>
    </row>
    <row r="38" spans="2:30" s="15" customFormat="1" ht="28.5" x14ac:dyDescent="0.25">
      <c r="B38" s="83"/>
      <c r="C38" s="60" t="s">
        <v>75</v>
      </c>
      <c r="D38" s="35" t="s">
        <v>11</v>
      </c>
      <c r="E38" s="35" t="s">
        <v>12</v>
      </c>
      <c r="F38" s="35" t="s">
        <v>13</v>
      </c>
      <c r="G38" s="35" t="s">
        <v>14</v>
      </c>
      <c r="H38" s="35" t="s">
        <v>15</v>
      </c>
      <c r="I38" s="35" t="s">
        <v>16</v>
      </c>
      <c r="J38" s="4" t="s">
        <v>17</v>
      </c>
      <c r="K38" s="4" t="s">
        <v>18</v>
      </c>
      <c r="L38" s="4" t="s">
        <v>19</v>
      </c>
      <c r="M38" s="4" t="s">
        <v>20</v>
      </c>
      <c r="N38" s="35" t="s">
        <v>21</v>
      </c>
      <c r="O38" s="4" t="s">
        <v>22</v>
      </c>
      <c r="P38" s="4" t="s">
        <v>23</v>
      </c>
      <c r="Q38" s="4" t="s">
        <v>24</v>
      </c>
      <c r="R38" s="4" t="s">
        <v>25</v>
      </c>
      <c r="S38" s="35" t="s">
        <v>26</v>
      </c>
      <c r="T38" s="35" t="s">
        <v>27</v>
      </c>
      <c r="U38" s="1" t="s">
        <v>28</v>
      </c>
      <c r="W38"/>
      <c r="X38"/>
      <c r="Y38"/>
      <c r="Z38"/>
      <c r="AA38"/>
      <c r="AB38"/>
      <c r="AC38"/>
      <c r="AD38"/>
    </row>
    <row r="39" spans="2:30" s="15" customFormat="1" ht="14.25" customHeight="1" x14ac:dyDescent="0.25">
      <c r="B39" s="27">
        <v>4</v>
      </c>
      <c r="C39" s="27" t="s">
        <v>76</v>
      </c>
      <c r="D39" s="87">
        <v>17204759.920000002</v>
      </c>
      <c r="E39" s="87">
        <v>727101.13</v>
      </c>
      <c r="F39" s="87">
        <v>838224.08000000007</v>
      </c>
      <c r="G39" s="87">
        <v>755225.19000000006</v>
      </c>
      <c r="H39" s="87">
        <v>836328.75</v>
      </c>
      <c r="I39" s="87">
        <v>3156879.15</v>
      </c>
      <c r="J39" s="87">
        <v>846572.9</v>
      </c>
      <c r="K39" s="87">
        <v>846833.30999999994</v>
      </c>
      <c r="L39" s="87">
        <v>1958306.7699999998</v>
      </c>
      <c r="M39" s="87">
        <v>1461158.6300000001</v>
      </c>
      <c r="N39" s="87">
        <v>5112871.6099999994</v>
      </c>
      <c r="O39" s="87">
        <v>1020734.51</v>
      </c>
      <c r="P39" s="87">
        <v>1471508.57</v>
      </c>
      <c r="Q39" s="87">
        <v>1795118.0199999998</v>
      </c>
      <c r="R39" s="87">
        <v>1366623.17</v>
      </c>
      <c r="S39" s="87">
        <v>5653984.2699999996</v>
      </c>
      <c r="T39" s="87">
        <v>13923735.029999999</v>
      </c>
      <c r="U39" s="121">
        <v>0.80929551442412673</v>
      </c>
      <c r="W39"/>
      <c r="X39"/>
      <c r="Y39"/>
      <c r="Z39"/>
      <c r="AA39"/>
      <c r="AB39"/>
      <c r="AC39"/>
      <c r="AD39"/>
    </row>
    <row r="40" spans="2:30" s="15" customFormat="1" ht="14.25" customHeight="1" x14ac:dyDescent="0.25">
      <c r="B40" s="41" t="s">
        <v>77</v>
      </c>
      <c r="C40" s="41" t="s">
        <v>78</v>
      </c>
      <c r="D40" s="103">
        <v>13494107</v>
      </c>
      <c r="E40" s="103">
        <v>716140.71</v>
      </c>
      <c r="F40" s="103">
        <v>827323.42</v>
      </c>
      <c r="G40" s="103">
        <v>739347.91</v>
      </c>
      <c r="H40" s="103">
        <v>742671.97</v>
      </c>
      <c r="I40" s="103">
        <v>3025484.01</v>
      </c>
      <c r="J40" s="103">
        <v>744997.99</v>
      </c>
      <c r="K40" s="103">
        <v>714897.11</v>
      </c>
      <c r="L40" s="103">
        <v>1588253.7</v>
      </c>
      <c r="M40" s="103">
        <v>919127.49</v>
      </c>
      <c r="N40" s="103">
        <v>3967276.29</v>
      </c>
      <c r="O40" s="174">
        <v>463843.63</v>
      </c>
      <c r="P40" s="174">
        <v>872198.38</v>
      </c>
      <c r="Q40" s="174">
        <v>964947.08</v>
      </c>
      <c r="R40" s="103">
        <v>676682.81</v>
      </c>
      <c r="S40" s="103">
        <v>2977671.9</v>
      </c>
      <c r="T40" s="103">
        <v>9970432.1999999993</v>
      </c>
      <c r="U40" s="104">
        <v>0.7388730651090879</v>
      </c>
      <c r="W40"/>
      <c r="X40"/>
      <c r="Y40"/>
      <c r="Z40"/>
      <c r="AA40"/>
      <c r="AB40"/>
      <c r="AC40"/>
      <c r="AD40"/>
    </row>
    <row r="41" spans="2:30" s="15" customFormat="1" ht="14.25" customHeight="1" x14ac:dyDescent="0.25">
      <c r="B41" s="41" t="s">
        <v>79</v>
      </c>
      <c r="C41" s="184" t="s">
        <v>80</v>
      </c>
      <c r="D41" s="186">
        <v>3616993.92</v>
      </c>
      <c r="E41" s="103">
        <v>0</v>
      </c>
      <c r="F41" s="103">
        <v>1646.06</v>
      </c>
      <c r="G41" s="103">
        <v>1590.97</v>
      </c>
      <c r="H41" s="103">
        <v>78221.63</v>
      </c>
      <c r="I41" s="103">
        <v>81458.66</v>
      </c>
      <c r="J41" s="103">
        <v>73280.070000000007</v>
      </c>
      <c r="K41" s="103">
        <v>98616.11</v>
      </c>
      <c r="L41" s="103">
        <v>330044.65999999997</v>
      </c>
      <c r="M41" s="103">
        <v>494610.79</v>
      </c>
      <c r="N41" s="103">
        <v>996551.62999999989</v>
      </c>
      <c r="O41" s="103">
        <v>507901.6</v>
      </c>
      <c r="P41" s="103">
        <v>545061.99</v>
      </c>
      <c r="Q41" s="103">
        <v>761841.78</v>
      </c>
      <c r="R41" s="103">
        <v>602895.73</v>
      </c>
      <c r="S41" s="103">
        <v>2417701.0999999996</v>
      </c>
      <c r="T41" s="103">
        <v>3495711.3899999997</v>
      </c>
      <c r="U41" s="104">
        <v>0.96646869398110569</v>
      </c>
      <c r="W41"/>
      <c r="X41"/>
      <c r="Y41"/>
      <c r="Z41"/>
      <c r="AA41"/>
      <c r="AB41"/>
      <c r="AC41"/>
      <c r="AD41"/>
    </row>
    <row r="42" spans="2:30" s="22" customFormat="1" ht="28.5" x14ac:dyDescent="0.25">
      <c r="B42" s="18" t="s">
        <v>81</v>
      </c>
      <c r="C42" s="185" t="s">
        <v>67</v>
      </c>
      <c r="D42" s="64">
        <v>834100</v>
      </c>
      <c r="E42" s="117">
        <v>0</v>
      </c>
      <c r="F42" s="103">
        <v>0</v>
      </c>
      <c r="G42" s="103">
        <v>0</v>
      </c>
      <c r="H42" s="103">
        <v>0</v>
      </c>
      <c r="I42" s="84">
        <v>0</v>
      </c>
      <c r="J42" s="117">
        <v>0</v>
      </c>
      <c r="K42" s="117">
        <v>0</v>
      </c>
      <c r="L42" s="117">
        <v>782.55</v>
      </c>
      <c r="M42" s="117">
        <v>150950</v>
      </c>
      <c r="N42" s="174">
        <v>151732.54999999999</v>
      </c>
      <c r="O42" s="84">
        <v>179610</v>
      </c>
      <c r="P42" s="174">
        <v>241901.21</v>
      </c>
      <c r="Q42" s="174">
        <v>191994.46000000002</v>
      </c>
      <c r="R42" s="103">
        <v>197677.16</v>
      </c>
      <c r="S42" s="84">
        <v>811182.83</v>
      </c>
      <c r="T42" s="84">
        <v>962915.37999999989</v>
      </c>
      <c r="U42" s="6">
        <v>1.1544363745354274</v>
      </c>
      <c r="W42"/>
      <c r="X42"/>
      <c r="Y42"/>
      <c r="Z42"/>
      <c r="AA42"/>
      <c r="AB42"/>
      <c r="AC42"/>
      <c r="AD42"/>
    </row>
    <row r="43" spans="2:30" s="15" customFormat="1" ht="14.25" customHeight="1" x14ac:dyDescent="0.25">
      <c r="B43" s="41" t="s">
        <v>82</v>
      </c>
      <c r="C43" s="184" t="s">
        <v>69</v>
      </c>
      <c r="D43" s="103">
        <v>2682893.92</v>
      </c>
      <c r="E43" s="103">
        <v>0</v>
      </c>
      <c r="F43" s="103">
        <v>1646.06</v>
      </c>
      <c r="G43" s="103">
        <v>1590.97</v>
      </c>
      <c r="H43" s="103">
        <v>78221.63</v>
      </c>
      <c r="I43" s="103">
        <v>81458.66</v>
      </c>
      <c r="J43" s="117">
        <v>63549.14</v>
      </c>
      <c r="K43" s="117">
        <v>98616.11</v>
      </c>
      <c r="L43" s="117">
        <v>327417.11</v>
      </c>
      <c r="M43" s="117">
        <v>338875.79</v>
      </c>
      <c r="N43" s="103">
        <v>828458.14999999991</v>
      </c>
      <c r="O43" s="103">
        <v>325904.59999999998</v>
      </c>
      <c r="P43" s="103">
        <v>300773.78000000003</v>
      </c>
      <c r="Q43" s="103">
        <v>567460.31999999995</v>
      </c>
      <c r="R43" s="103">
        <v>349608.19</v>
      </c>
      <c r="S43" s="103">
        <v>1543746.89</v>
      </c>
      <c r="T43" s="103">
        <v>2453663.6999999997</v>
      </c>
      <c r="U43" s="104">
        <v>0.91455859723294608</v>
      </c>
      <c r="W43"/>
      <c r="X43"/>
      <c r="Y43"/>
      <c r="Z43"/>
      <c r="AA43"/>
      <c r="AB43"/>
      <c r="AC43"/>
      <c r="AD43"/>
    </row>
    <row r="44" spans="2:30" s="2" customFormat="1" ht="14.25" customHeight="1" x14ac:dyDescent="0.25">
      <c r="B44" s="20" t="s">
        <v>83</v>
      </c>
      <c r="C44" s="185" t="s">
        <v>84</v>
      </c>
      <c r="D44" s="64">
        <v>2682893.92</v>
      </c>
      <c r="E44" s="117">
        <v>0</v>
      </c>
      <c r="F44" s="117">
        <v>1646.06</v>
      </c>
      <c r="G44" s="117">
        <v>1590.97</v>
      </c>
      <c r="H44" s="117">
        <v>78221.63</v>
      </c>
      <c r="I44" s="85">
        <v>81458.66</v>
      </c>
      <c r="J44" s="117">
        <v>63549.14</v>
      </c>
      <c r="K44" s="117">
        <v>98616.11</v>
      </c>
      <c r="L44" s="117">
        <v>327417.11</v>
      </c>
      <c r="M44" s="117">
        <v>338875.79</v>
      </c>
      <c r="N44" s="85">
        <v>828458.14999999991</v>
      </c>
      <c r="O44" s="84">
        <v>325904.59999999998</v>
      </c>
      <c r="P44" s="174">
        <v>300773.78000000003</v>
      </c>
      <c r="Q44" s="174">
        <v>567460.31999999995</v>
      </c>
      <c r="R44" s="103">
        <v>349608.19</v>
      </c>
      <c r="S44" s="85">
        <v>1543746.89</v>
      </c>
      <c r="T44" s="85">
        <v>2453663.6999999997</v>
      </c>
      <c r="U44" s="6">
        <v>0.91455859723294608</v>
      </c>
      <c r="W44"/>
      <c r="X44"/>
      <c r="Y44"/>
      <c r="Z44"/>
      <c r="AA44"/>
      <c r="AB44"/>
      <c r="AC44"/>
      <c r="AD44"/>
    </row>
    <row r="45" spans="2:30" s="15" customFormat="1" ht="14.25" customHeight="1" x14ac:dyDescent="0.25">
      <c r="B45" s="41" t="s">
        <v>85</v>
      </c>
      <c r="C45" s="41" t="s">
        <v>71</v>
      </c>
      <c r="D45" s="103">
        <v>100000</v>
      </c>
      <c r="E45" s="117">
        <v>0</v>
      </c>
      <c r="F45" s="117">
        <v>0</v>
      </c>
      <c r="G45" s="117">
        <v>0</v>
      </c>
      <c r="H45" s="117">
        <v>0</v>
      </c>
      <c r="I45" s="103">
        <v>0</v>
      </c>
      <c r="J45" s="117">
        <v>9730.93</v>
      </c>
      <c r="K45" s="117">
        <v>0</v>
      </c>
      <c r="L45" s="117">
        <v>1845</v>
      </c>
      <c r="M45" s="117">
        <v>4785</v>
      </c>
      <c r="N45" s="103">
        <v>16360.93</v>
      </c>
      <c r="O45" s="84">
        <v>2387</v>
      </c>
      <c r="P45" s="174">
        <v>2387</v>
      </c>
      <c r="Q45" s="174">
        <v>2387</v>
      </c>
      <c r="R45" s="103">
        <v>55610.38</v>
      </c>
      <c r="S45" s="103">
        <v>62771.38</v>
      </c>
      <c r="T45" s="103">
        <v>79132.31</v>
      </c>
      <c r="U45" s="104">
        <v>0.79132309999999995</v>
      </c>
      <c r="W45"/>
      <c r="X45"/>
      <c r="Y45"/>
      <c r="Z45"/>
      <c r="AA45"/>
      <c r="AB45"/>
      <c r="AC45"/>
      <c r="AD45"/>
    </row>
    <row r="46" spans="2:30" s="15" customFormat="1" ht="14.25" customHeight="1" x14ac:dyDescent="0.25">
      <c r="B46" s="41" t="s">
        <v>86</v>
      </c>
      <c r="C46" s="41" t="s">
        <v>87</v>
      </c>
      <c r="D46" s="103">
        <v>93659</v>
      </c>
      <c r="E46" s="117">
        <v>10960.42</v>
      </c>
      <c r="F46" s="117">
        <v>9254.6</v>
      </c>
      <c r="G46" s="117">
        <v>14286.31</v>
      </c>
      <c r="H46" s="117">
        <v>15435.15</v>
      </c>
      <c r="I46" s="103">
        <v>49936.480000000003</v>
      </c>
      <c r="J46" s="117">
        <v>28294.84</v>
      </c>
      <c r="K46" s="117">
        <v>33320.089999999997</v>
      </c>
      <c r="L46" s="117">
        <v>40008.410000000003</v>
      </c>
      <c r="M46" s="117">
        <v>47420.350000000006</v>
      </c>
      <c r="N46" s="103">
        <v>149043.69</v>
      </c>
      <c r="O46" s="84">
        <v>48989.279999999999</v>
      </c>
      <c r="P46" s="174">
        <v>54248.200000000004</v>
      </c>
      <c r="Q46" s="174">
        <v>68329.16</v>
      </c>
      <c r="R46" s="103">
        <v>87044.63</v>
      </c>
      <c r="S46" s="103">
        <v>258611.27000000002</v>
      </c>
      <c r="T46" s="103">
        <v>457591.44000000006</v>
      </c>
      <c r="U46" s="104">
        <v>4.8857177633756503</v>
      </c>
      <c r="W46"/>
      <c r="X46"/>
      <c r="Y46"/>
      <c r="Z46"/>
      <c r="AA46"/>
      <c r="AB46"/>
      <c r="AC46"/>
      <c r="AD46"/>
    </row>
    <row r="47" spans="2:30" s="42" customFormat="1" ht="14.25" customHeight="1" x14ac:dyDescent="0.25">
      <c r="B47" s="25"/>
      <c r="C47" s="25"/>
      <c r="D47" s="48" t="str">
        <f>IFERROR(VLOOKUP(B47,#REF!,3,0),"")</f>
        <v/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"/>
      <c r="W47"/>
      <c r="X47"/>
      <c r="Y47"/>
      <c r="Z47"/>
      <c r="AA47"/>
      <c r="AB47"/>
      <c r="AC47"/>
      <c r="AD47"/>
    </row>
    <row r="48" spans="2:30" s="15" customFormat="1" ht="14.25" customHeight="1" x14ac:dyDescent="0.25">
      <c r="B48" s="27">
        <v>5</v>
      </c>
      <c r="C48" s="27" t="s">
        <v>88</v>
      </c>
      <c r="D48" s="87">
        <v>2149367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87">
        <v>0</v>
      </c>
      <c r="N48" s="87"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121">
        <v>0</v>
      </c>
      <c r="W48"/>
      <c r="X48"/>
      <c r="Y48"/>
      <c r="Z48"/>
      <c r="AA48"/>
      <c r="AB48"/>
      <c r="AC48"/>
      <c r="AD48"/>
    </row>
    <row r="49" spans="2:31" s="15" customFormat="1" ht="14.25" customHeight="1" x14ac:dyDescent="0.25">
      <c r="B49" s="18" t="s">
        <v>89</v>
      </c>
      <c r="C49" s="20" t="s">
        <v>90</v>
      </c>
      <c r="D49" s="64">
        <v>2149367</v>
      </c>
      <c r="E49" s="117">
        <v>0</v>
      </c>
      <c r="F49" s="117">
        <v>0</v>
      </c>
      <c r="G49" s="117">
        <v>0</v>
      </c>
      <c r="H49" s="117">
        <v>0</v>
      </c>
      <c r="I49" s="84">
        <v>0</v>
      </c>
      <c r="J49" s="84"/>
      <c r="K49" s="103">
        <v>0</v>
      </c>
      <c r="L49" s="84"/>
      <c r="M49" s="84"/>
      <c r="N49" s="84">
        <v>0</v>
      </c>
      <c r="O49" s="84"/>
      <c r="P49" s="84"/>
      <c r="Q49" s="84"/>
      <c r="R49" s="84"/>
      <c r="S49" s="84">
        <v>0</v>
      </c>
      <c r="T49" s="84">
        <v>0</v>
      </c>
      <c r="U49" s="6">
        <v>0</v>
      </c>
      <c r="W49"/>
      <c r="X49"/>
      <c r="Y49"/>
      <c r="Z49"/>
      <c r="AA49"/>
      <c r="AB49"/>
      <c r="AC49"/>
      <c r="AD49"/>
    </row>
    <row r="50" spans="2:31" s="43" customFormat="1" ht="14.25" customHeight="1" x14ac:dyDescent="0.25">
      <c r="B50" s="25"/>
      <c r="C50" s="25"/>
      <c r="D50" s="48" t="str">
        <f>IFERROR(VLOOKUP(B50,#REF!,3,0),"")</f>
        <v/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 t="e">
        <f>O52+#REF!</f>
        <v>#REF!</v>
      </c>
      <c r="P50" s="48"/>
      <c r="Q50" s="48"/>
      <c r="R50" s="48"/>
      <c r="S50" s="48"/>
      <c r="T50" s="48"/>
      <c r="U50" s="5"/>
      <c r="W50"/>
      <c r="X50"/>
      <c r="Y50"/>
      <c r="Z50"/>
      <c r="AA50"/>
      <c r="AB50"/>
      <c r="AC50"/>
      <c r="AD50"/>
    </row>
    <row r="51" spans="2:31" s="43" customFormat="1" ht="28.5" x14ac:dyDescent="0.25">
      <c r="B51" s="130"/>
      <c r="C51" s="60" t="s">
        <v>91</v>
      </c>
      <c r="D51" s="35" t="s">
        <v>11</v>
      </c>
      <c r="E51" s="35" t="s">
        <v>12</v>
      </c>
      <c r="F51" s="35" t="s">
        <v>13</v>
      </c>
      <c r="G51" s="35" t="s">
        <v>14</v>
      </c>
      <c r="H51" s="35" t="s">
        <v>15</v>
      </c>
      <c r="I51" s="35" t="s">
        <v>16</v>
      </c>
      <c r="J51" s="4" t="s">
        <v>17</v>
      </c>
      <c r="K51" s="4" t="s">
        <v>18</v>
      </c>
      <c r="L51" s="4" t="s">
        <v>19</v>
      </c>
      <c r="M51" s="4" t="s">
        <v>20</v>
      </c>
      <c r="N51" s="35" t="s">
        <v>21</v>
      </c>
      <c r="O51" s="4" t="s">
        <v>22</v>
      </c>
      <c r="P51" s="4" t="s">
        <v>23</v>
      </c>
      <c r="Q51" s="4" t="s">
        <v>24</v>
      </c>
      <c r="R51" s="4" t="s">
        <v>25</v>
      </c>
      <c r="S51" s="35" t="s">
        <v>26</v>
      </c>
      <c r="T51" s="35" t="s">
        <v>27</v>
      </c>
      <c r="U51" s="1" t="s">
        <v>28</v>
      </c>
      <c r="W51"/>
      <c r="X51"/>
      <c r="Y51"/>
      <c r="Z51"/>
      <c r="AA51"/>
      <c r="AB51"/>
      <c r="AC51"/>
      <c r="AD51"/>
    </row>
    <row r="52" spans="2:31" s="15" customFormat="1" ht="15" customHeight="1" x14ac:dyDescent="0.25">
      <c r="B52" s="27">
        <v>6</v>
      </c>
      <c r="C52" s="27" t="s">
        <v>92</v>
      </c>
      <c r="D52" s="87">
        <v>-17204760.501111113</v>
      </c>
      <c r="E52" s="87">
        <v>-868947.19</v>
      </c>
      <c r="F52" s="87">
        <v>-863661.53</v>
      </c>
      <c r="G52" s="87">
        <v>-797034.71000000008</v>
      </c>
      <c r="H52" s="87">
        <v>-852520.8600000001</v>
      </c>
      <c r="I52" s="87">
        <v>-3382164.29</v>
      </c>
      <c r="J52" s="87">
        <v>-851623.16999999981</v>
      </c>
      <c r="K52" s="87">
        <v>-894047.50999999989</v>
      </c>
      <c r="L52" s="87">
        <v>-2040210.6199999999</v>
      </c>
      <c r="M52" s="87">
        <v>-1492353.4299999995</v>
      </c>
      <c r="N52" s="87">
        <v>-5278234.7299999995</v>
      </c>
      <c r="O52" s="175">
        <v>-1631383.04</v>
      </c>
      <c r="P52" s="87">
        <v>-1529787.5899999999</v>
      </c>
      <c r="Q52" s="87">
        <v>-1886085.4699999997</v>
      </c>
      <c r="R52" s="87">
        <v>-1777127.7899999998</v>
      </c>
      <c r="S52" s="87">
        <v>-6824383.8899999997</v>
      </c>
      <c r="T52" s="87">
        <v>-15484782.91</v>
      </c>
      <c r="U52" s="121">
        <v>0.90002897215569877</v>
      </c>
      <c r="W52"/>
      <c r="X52"/>
      <c r="Y52"/>
      <c r="Z52"/>
      <c r="AA52"/>
      <c r="AB52"/>
      <c r="AC52"/>
      <c r="AD52"/>
    </row>
    <row r="53" spans="2:31" s="15" customFormat="1" ht="15" customHeight="1" x14ac:dyDescent="0.25">
      <c r="B53" s="41" t="s">
        <v>93</v>
      </c>
      <c r="C53" s="17" t="s">
        <v>94</v>
      </c>
      <c r="D53" s="105">
        <v>-17204760.501111113</v>
      </c>
      <c r="E53" s="105">
        <v>-778057.53999999992</v>
      </c>
      <c r="F53" s="105">
        <v>-770564.06</v>
      </c>
      <c r="G53" s="105">
        <v>-703787.41</v>
      </c>
      <c r="H53" s="106">
        <v>-758889.22000000009</v>
      </c>
      <c r="I53" s="105">
        <v>-3011298.23</v>
      </c>
      <c r="J53" s="107">
        <v>-757721.69999999984</v>
      </c>
      <c r="K53" s="107">
        <v>-800061.78999999992</v>
      </c>
      <c r="L53" s="107">
        <v>-1945436.7699999998</v>
      </c>
      <c r="M53" s="107">
        <v>-1397067.7299999995</v>
      </c>
      <c r="N53" s="106">
        <v>-4900287.99</v>
      </c>
      <c r="O53" s="176">
        <v>-1535704.44</v>
      </c>
      <c r="P53" s="107">
        <v>-1429026.0299999998</v>
      </c>
      <c r="Q53" s="107">
        <v>-1784838.2599999998</v>
      </c>
      <c r="R53" s="107">
        <v>-1667993.2699999998</v>
      </c>
      <c r="S53" s="106">
        <v>-6417561.9999999991</v>
      </c>
      <c r="T53" s="106">
        <v>-14329148.220000001</v>
      </c>
      <c r="U53" s="104">
        <v>0.83285949950158267</v>
      </c>
      <c r="W53"/>
      <c r="X53"/>
      <c r="Y53"/>
      <c r="Z53"/>
      <c r="AA53"/>
      <c r="AB53"/>
      <c r="AC53"/>
      <c r="AD53"/>
    </row>
    <row r="54" spans="2:31" s="22" customFormat="1" ht="15" customHeight="1" x14ac:dyDescent="0.25">
      <c r="B54" s="41" t="s">
        <v>95</v>
      </c>
      <c r="C54" s="17" t="s">
        <v>96</v>
      </c>
      <c r="D54" s="105">
        <v>-6511234</v>
      </c>
      <c r="E54" s="105">
        <v>-316160.34999999998</v>
      </c>
      <c r="F54" s="105">
        <v>-307290.12999999995</v>
      </c>
      <c r="G54" s="105">
        <v>-309217.32000000007</v>
      </c>
      <c r="H54" s="105">
        <v>-375540.25000000006</v>
      </c>
      <c r="I54" s="105">
        <v>-1308208.05</v>
      </c>
      <c r="J54" s="105">
        <v>-346364.82999999996</v>
      </c>
      <c r="K54" s="105">
        <v>-359082.85</v>
      </c>
      <c r="L54" s="105">
        <v>-570847.97</v>
      </c>
      <c r="M54" s="105">
        <v>-602813.78999999992</v>
      </c>
      <c r="N54" s="105">
        <v>-1879109.44</v>
      </c>
      <c r="O54" s="137">
        <v>-590625.60000000009</v>
      </c>
      <c r="P54" s="105">
        <v>-585248.18999999994</v>
      </c>
      <c r="Q54" s="105">
        <v>-635751.81000000006</v>
      </c>
      <c r="R54" s="105">
        <v>-712378.47999999986</v>
      </c>
      <c r="S54" s="105">
        <v>-2524004.08</v>
      </c>
      <c r="T54" s="105">
        <v>-5711321.5700000003</v>
      </c>
      <c r="U54" s="104">
        <v>0.87714887377722872</v>
      </c>
      <c r="W54"/>
      <c r="X54"/>
      <c r="Y54"/>
      <c r="Z54"/>
      <c r="AA54"/>
      <c r="AB54"/>
      <c r="AC54"/>
      <c r="AD54"/>
    </row>
    <row r="55" spans="2:31" s="22" customFormat="1" ht="14.25" customHeight="1" x14ac:dyDescent="0.25">
      <c r="B55" s="41" t="s">
        <v>97</v>
      </c>
      <c r="C55" s="111" t="s">
        <v>98</v>
      </c>
      <c r="D55" s="105">
        <v>-516469</v>
      </c>
      <c r="E55" s="105">
        <v>-40273.560000000012</v>
      </c>
      <c r="F55" s="105">
        <v>-40272.6</v>
      </c>
      <c r="G55" s="105">
        <v>-39643.58</v>
      </c>
      <c r="H55" s="105">
        <v>-46619.239999999991</v>
      </c>
      <c r="I55" s="105">
        <v>-166808.97999999998</v>
      </c>
      <c r="J55" s="105">
        <v>-43364.6</v>
      </c>
      <c r="K55" s="105">
        <v>-42812.639999999999</v>
      </c>
      <c r="L55" s="105">
        <v>-42813.62999999999</v>
      </c>
      <c r="M55" s="105">
        <v>-42812.619999999995</v>
      </c>
      <c r="N55" s="105">
        <v>-171803.49</v>
      </c>
      <c r="O55" s="137">
        <v>-42813.619999999995</v>
      </c>
      <c r="P55" s="137">
        <v>-42812.609999999993</v>
      </c>
      <c r="Q55" s="137">
        <v>-42813.599999999999</v>
      </c>
      <c r="R55" s="137">
        <v>-43142.009999999849</v>
      </c>
      <c r="S55" s="105">
        <v>-171581.83999999985</v>
      </c>
      <c r="T55" s="105">
        <v>-510194.30999999982</v>
      </c>
      <c r="U55" s="104">
        <v>0.9878507906573285</v>
      </c>
      <c r="W55"/>
      <c r="X55"/>
      <c r="Y55"/>
      <c r="Z55"/>
      <c r="AA55"/>
      <c r="AB55"/>
      <c r="AC55"/>
      <c r="AD55"/>
    </row>
    <row r="56" spans="2:31" s="15" customFormat="1" ht="14.25" customHeight="1" x14ac:dyDescent="0.25">
      <c r="B56" s="20" t="s">
        <v>99</v>
      </c>
      <c r="C56" s="19" t="s">
        <v>100</v>
      </c>
      <c r="D56" s="72">
        <v>0</v>
      </c>
      <c r="E56" s="117">
        <v>0</v>
      </c>
      <c r="F56" s="117">
        <v>0</v>
      </c>
      <c r="G56" s="117">
        <v>0</v>
      </c>
      <c r="H56" s="117">
        <v>0</v>
      </c>
      <c r="I56" s="85">
        <v>0</v>
      </c>
      <c r="J56" s="103">
        <v>0</v>
      </c>
      <c r="K56" s="103">
        <v>0</v>
      </c>
      <c r="L56" s="103">
        <v>0</v>
      </c>
      <c r="M56" s="117">
        <v>0</v>
      </c>
      <c r="N56" s="85">
        <v>0</v>
      </c>
      <c r="O56" s="177">
        <v>0</v>
      </c>
      <c r="P56" s="103">
        <v>0</v>
      </c>
      <c r="Q56" s="103">
        <v>0</v>
      </c>
      <c r="R56" s="103">
        <v>0</v>
      </c>
      <c r="S56" s="85">
        <v>0</v>
      </c>
      <c r="T56" s="85">
        <v>0</v>
      </c>
      <c r="U56" s="104" t="s">
        <v>355</v>
      </c>
      <c r="W56"/>
      <c r="X56"/>
      <c r="Y56"/>
      <c r="Z56"/>
      <c r="AA56"/>
      <c r="AB56"/>
      <c r="AC56"/>
      <c r="AD56"/>
    </row>
    <row r="57" spans="2:31" s="15" customFormat="1" ht="14.25" customHeight="1" x14ac:dyDescent="0.25">
      <c r="B57" s="20" t="s">
        <v>101</v>
      </c>
      <c r="C57" s="19" t="s">
        <v>102</v>
      </c>
      <c r="D57" s="72">
        <v>-516469</v>
      </c>
      <c r="E57" s="117">
        <v>-40273.560000000012</v>
      </c>
      <c r="F57" s="117">
        <v>-40272.6</v>
      </c>
      <c r="G57" s="117">
        <v>-39643.58</v>
      </c>
      <c r="H57" s="117">
        <v>-46619.239999999991</v>
      </c>
      <c r="I57" s="85">
        <v>-166808.97999999998</v>
      </c>
      <c r="J57" s="117">
        <v>-43364.6</v>
      </c>
      <c r="K57" s="117">
        <v>-42812.639999999999</v>
      </c>
      <c r="L57" s="103">
        <v>-42813.62999999999</v>
      </c>
      <c r="M57" s="117">
        <v>-42812.619999999995</v>
      </c>
      <c r="N57" s="85">
        <v>-171803.49</v>
      </c>
      <c r="O57" s="177">
        <v>-42813.619999999995</v>
      </c>
      <c r="P57" s="174">
        <v>-42812.609999999993</v>
      </c>
      <c r="Q57" s="174">
        <v>-42813.599999999999</v>
      </c>
      <c r="R57" s="103">
        <v>-43142.009999999849</v>
      </c>
      <c r="S57" s="85">
        <v>-171581.83999999985</v>
      </c>
      <c r="T57" s="85">
        <v>-510194.30999999982</v>
      </c>
      <c r="U57" s="104">
        <v>0.9878507906573285</v>
      </c>
      <c r="W57"/>
      <c r="X57"/>
      <c r="Y57"/>
      <c r="Z57"/>
      <c r="AA57"/>
      <c r="AB57"/>
      <c r="AC57"/>
      <c r="AD57"/>
    </row>
    <row r="58" spans="2:31" s="22" customFormat="1" ht="14.25" customHeight="1" x14ac:dyDescent="0.25">
      <c r="B58" s="41" t="s">
        <v>103</v>
      </c>
      <c r="C58" s="111" t="s">
        <v>104</v>
      </c>
      <c r="D58" s="105">
        <v>-5958031</v>
      </c>
      <c r="E58" s="105">
        <v>-275886.78999999998</v>
      </c>
      <c r="F58" s="105">
        <v>-267017.52999999997</v>
      </c>
      <c r="G58" s="105">
        <v>-269573.74000000005</v>
      </c>
      <c r="H58" s="105">
        <v>-328921.01000000007</v>
      </c>
      <c r="I58" s="105">
        <v>-1141399.07</v>
      </c>
      <c r="J58" s="105">
        <v>-303000.23</v>
      </c>
      <c r="K58" s="105">
        <v>-316270.20999999996</v>
      </c>
      <c r="L58" s="105">
        <v>-528034.34</v>
      </c>
      <c r="M58" s="105">
        <v>-560001.16999999993</v>
      </c>
      <c r="N58" s="105">
        <v>-1707305.9499999997</v>
      </c>
      <c r="O58" s="137">
        <v>-544355.19000000006</v>
      </c>
      <c r="P58" s="105">
        <v>-534388.89</v>
      </c>
      <c r="Q58" s="105">
        <v>-579076.66</v>
      </c>
      <c r="R58" s="105">
        <v>-663252.47999999998</v>
      </c>
      <c r="S58" s="105">
        <v>-2321073.2200000002</v>
      </c>
      <c r="T58" s="105">
        <v>-5169778.24</v>
      </c>
      <c r="U58" s="104">
        <v>0.86769911737619365</v>
      </c>
      <c r="W58"/>
      <c r="X58"/>
      <c r="Y58"/>
      <c r="Z58"/>
      <c r="AA58"/>
      <c r="AB58"/>
      <c r="AC58"/>
      <c r="AD58"/>
    </row>
    <row r="59" spans="2:31" s="15" customFormat="1" ht="14.25" customHeight="1" x14ac:dyDescent="0.25">
      <c r="B59" s="20" t="s">
        <v>105</v>
      </c>
      <c r="C59" s="19" t="s">
        <v>100</v>
      </c>
      <c r="D59" s="72">
        <v>-1077010</v>
      </c>
      <c r="E59" s="117">
        <v>-51390.63</v>
      </c>
      <c r="F59" s="117">
        <v>-54410.119999999988</v>
      </c>
      <c r="G59" s="117">
        <v>-52375.58</v>
      </c>
      <c r="H59" s="117">
        <v>-57639.090000000004</v>
      </c>
      <c r="I59" s="85">
        <v>-215815.41999999998</v>
      </c>
      <c r="J59" s="187">
        <v>-65887.97</v>
      </c>
      <c r="K59" s="117">
        <v>-70225.98</v>
      </c>
      <c r="L59" s="103">
        <v>-78995.37</v>
      </c>
      <c r="M59" s="117">
        <v>-99642.979999999981</v>
      </c>
      <c r="N59" s="85">
        <v>-314752.3</v>
      </c>
      <c r="O59" s="177">
        <v>-93821.410000000018</v>
      </c>
      <c r="P59" s="174">
        <v>-93673.889999999985</v>
      </c>
      <c r="Q59" s="174">
        <v>-95981</v>
      </c>
      <c r="R59" s="103">
        <v>-167686.13000000003</v>
      </c>
      <c r="S59" s="85">
        <v>-451162.43000000005</v>
      </c>
      <c r="T59" s="85">
        <v>-981730.15</v>
      </c>
      <c r="U59" s="104">
        <v>0.91153299412261723</v>
      </c>
      <c r="W59"/>
      <c r="X59"/>
      <c r="Y59"/>
      <c r="Z59"/>
      <c r="AA59"/>
      <c r="AB59"/>
      <c r="AC59"/>
      <c r="AD59"/>
      <c r="AE59" s="182"/>
    </row>
    <row r="60" spans="2:31" s="15" customFormat="1" ht="14.25" customHeight="1" x14ac:dyDescent="0.25">
      <c r="B60" s="20" t="s">
        <v>106</v>
      </c>
      <c r="C60" s="19" t="s">
        <v>102</v>
      </c>
      <c r="D60" s="72">
        <v>-4881021</v>
      </c>
      <c r="E60" s="117">
        <v>-224496.16</v>
      </c>
      <c r="F60" s="117">
        <v>-212607.40999999997</v>
      </c>
      <c r="G60" s="117">
        <v>-217198.16000000003</v>
      </c>
      <c r="H60" s="117">
        <v>-271281.92000000004</v>
      </c>
      <c r="I60" s="85">
        <v>-925583.65</v>
      </c>
      <c r="J60" s="117">
        <v>-237112.25999999998</v>
      </c>
      <c r="K60" s="117">
        <v>-246044.22999999998</v>
      </c>
      <c r="L60" s="103">
        <v>-449038.97</v>
      </c>
      <c r="M60" s="117">
        <v>-460358.18999999989</v>
      </c>
      <c r="N60" s="85">
        <v>-1392553.65</v>
      </c>
      <c r="O60" s="177">
        <v>-450533.78000000009</v>
      </c>
      <c r="P60" s="174">
        <v>-440715</v>
      </c>
      <c r="Q60" s="174">
        <v>-483095.66000000003</v>
      </c>
      <c r="R60" s="103">
        <v>-495566.35</v>
      </c>
      <c r="S60" s="85">
        <v>-1869910.79</v>
      </c>
      <c r="T60" s="85">
        <v>-4188048.09</v>
      </c>
      <c r="U60" s="104">
        <v>0.85802705827325876</v>
      </c>
      <c r="W60"/>
      <c r="X60"/>
      <c r="Y60"/>
      <c r="Z60"/>
      <c r="AA60"/>
      <c r="AB60"/>
      <c r="AC60"/>
      <c r="AD60"/>
    </row>
    <row r="61" spans="2:31" s="15" customFormat="1" ht="14.25" customHeight="1" x14ac:dyDescent="0.25">
      <c r="B61" s="20" t="s">
        <v>107</v>
      </c>
      <c r="C61" s="19" t="s">
        <v>108</v>
      </c>
      <c r="D61" s="10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117">
        <v>0</v>
      </c>
      <c r="K61" s="117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108" t="s">
        <v>355</v>
      </c>
      <c r="W61"/>
      <c r="X61"/>
      <c r="Y61"/>
      <c r="Z61"/>
      <c r="AA61"/>
      <c r="AB61"/>
      <c r="AC61"/>
      <c r="AD61"/>
    </row>
    <row r="62" spans="2:31" s="15" customFormat="1" ht="14.25" customHeight="1" x14ac:dyDescent="0.25">
      <c r="B62" s="20" t="s">
        <v>109</v>
      </c>
      <c r="C62" s="19" t="s">
        <v>100</v>
      </c>
      <c r="D62" s="72">
        <v>0</v>
      </c>
      <c r="E62" s="117">
        <v>0</v>
      </c>
      <c r="F62" s="117">
        <v>0</v>
      </c>
      <c r="G62" s="117">
        <v>0</v>
      </c>
      <c r="H62" s="117">
        <v>0</v>
      </c>
      <c r="I62" s="85">
        <v>0</v>
      </c>
      <c r="J62" s="117">
        <v>0</v>
      </c>
      <c r="K62" s="117">
        <v>0</v>
      </c>
      <c r="L62" s="85"/>
      <c r="M62" s="117">
        <v>0</v>
      </c>
      <c r="N62" s="85">
        <v>0</v>
      </c>
      <c r="O62" s="84">
        <v>0</v>
      </c>
      <c r="P62" s="85"/>
      <c r="Q62" s="174">
        <v>0</v>
      </c>
      <c r="R62" s="103">
        <v>0</v>
      </c>
      <c r="S62" s="85">
        <v>0</v>
      </c>
      <c r="T62" s="85">
        <v>0</v>
      </c>
      <c r="U62" s="104" t="s">
        <v>355</v>
      </c>
      <c r="W62"/>
      <c r="X62"/>
      <c r="Y62"/>
      <c r="Z62"/>
      <c r="AA62"/>
      <c r="AB62"/>
      <c r="AC62"/>
      <c r="AD62"/>
    </row>
    <row r="63" spans="2:31" s="15" customFormat="1" ht="14.25" customHeight="1" x14ac:dyDescent="0.25">
      <c r="B63" s="20" t="s">
        <v>110</v>
      </c>
      <c r="C63" s="19" t="s">
        <v>102</v>
      </c>
      <c r="D63" s="72">
        <v>0</v>
      </c>
      <c r="E63" s="117">
        <v>0</v>
      </c>
      <c r="F63" s="117">
        <v>0</v>
      </c>
      <c r="G63" s="117">
        <v>0</v>
      </c>
      <c r="H63" s="117">
        <v>0</v>
      </c>
      <c r="I63" s="85">
        <v>0</v>
      </c>
      <c r="J63" s="117">
        <v>0</v>
      </c>
      <c r="K63" s="117">
        <v>0</v>
      </c>
      <c r="L63" s="85"/>
      <c r="M63" s="117">
        <v>0</v>
      </c>
      <c r="N63" s="85">
        <v>0</v>
      </c>
      <c r="O63" s="84">
        <v>0</v>
      </c>
      <c r="P63" s="85"/>
      <c r="Q63" s="174">
        <v>0</v>
      </c>
      <c r="R63" s="103">
        <v>0</v>
      </c>
      <c r="S63" s="85">
        <v>0</v>
      </c>
      <c r="T63" s="85">
        <v>0</v>
      </c>
      <c r="U63" s="104" t="s">
        <v>355</v>
      </c>
      <c r="W63"/>
      <c r="X63"/>
      <c r="Y63"/>
      <c r="Z63"/>
      <c r="AA63"/>
      <c r="AB63"/>
      <c r="AC63"/>
      <c r="AD63"/>
    </row>
    <row r="64" spans="2:31" s="22" customFormat="1" ht="14.25" customHeight="1" x14ac:dyDescent="0.25">
      <c r="B64" s="41" t="s">
        <v>111</v>
      </c>
      <c r="C64" s="111" t="s">
        <v>112</v>
      </c>
      <c r="D64" s="105">
        <v>-36734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5">
        <v>0</v>
      </c>
      <c r="M64" s="105">
        <v>0</v>
      </c>
      <c r="N64" s="105">
        <v>0</v>
      </c>
      <c r="O64" s="105">
        <v>-3456.79</v>
      </c>
      <c r="P64" s="105">
        <v>-8046.69</v>
      </c>
      <c r="Q64" s="105">
        <v>-13861.55</v>
      </c>
      <c r="R64" s="105">
        <v>-5983.99</v>
      </c>
      <c r="S64" s="105">
        <v>-31349.019999999997</v>
      </c>
      <c r="T64" s="105">
        <v>-31349.019999999997</v>
      </c>
      <c r="U64" s="104">
        <v>0.8534061087820547</v>
      </c>
      <c r="W64"/>
      <c r="X64"/>
      <c r="Y64"/>
      <c r="Z64"/>
      <c r="AA64"/>
      <c r="AB64"/>
      <c r="AC64"/>
      <c r="AD64"/>
    </row>
    <row r="65" spans="2:30" s="15" customFormat="1" ht="14.25" customHeight="1" x14ac:dyDescent="0.25">
      <c r="B65" s="20" t="s">
        <v>113</v>
      </c>
      <c r="C65" s="19" t="s">
        <v>100</v>
      </c>
      <c r="D65" s="72">
        <v>0</v>
      </c>
      <c r="E65" s="117">
        <v>0</v>
      </c>
      <c r="F65" s="117">
        <v>0</v>
      </c>
      <c r="G65" s="117">
        <v>0</v>
      </c>
      <c r="H65" s="117">
        <v>0</v>
      </c>
      <c r="I65" s="85">
        <v>0</v>
      </c>
      <c r="J65" s="117">
        <v>0</v>
      </c>
      <c r="K65" s="117">
        <v>0</v>
      </c>
      <c r="L65" s="103">
        <v>0</v>
      </c>
      <c r="M65" s="117">
        <v>0</v>
      </c>
      <c r="N65" s="85">
        <v>0</v>
      </c>
      <c r="O65" s="84">
        <v>0</v>
      </c>
      <c r="P65" s="85"/>
      <c r="Q65" s="174">
        <v>0</v>
      </c>
      <c r="R65" s="103">
        <v>0</v>
      </c>
      <c r="S65" s="85">
        <v>0</v>
      </c>
      <c r="T65" s="85">
        <v>0</v>
      </c>
      <c r="U65" s="104" t="s">
        <v>355</v>
      </c>
      <c r="W65"/>
      <c r="X65"/>
      <c r="Y65"/>
      <c r="Z65"/>
      <c r="AA65"/>
      <c r="AB65"/>
      <c r="AC65"/>
      <c r="AD65"/>
    </row>
    <row r="66" spans="2:30" s="15" customFormat="1" ht="14.25" customHeight="1" x14ac:dyDescent="0.25">
      <c r="B66" s="20" t="s">
        <v>114</v>
      </c>
      <c r="C66" s="19" t="s">
        <v>102</v>
      </c>
      <c r="D66" s="72">
        <v>-36734</v>
      </c>
      <c r="E66" s="117">
        <v>0</v>
      </c>
      <c r="F66" s="117">
        <v>0</v>
      </c>
      <c r="G66" s="117">
        <v>0</v>
      </c>
      <c r="H66" s="117">
        <v>0</v>
      </c>
      <c r="I66" s="85">
        <v>0</v>
      </c>
      <c r="J66" s="117">
        <v>0</v>
      </c>
      <c r="K66" s="117">
        <v>0</v>
      </c>
      <c r="L66" s="103">
        <v>0</v>
      </c>
      <c r="M66" s="117">
        <v>0</v>
      </c>
      <c r="N66" s="85">
        <v>0</v>
      </c>
      <c r="O66" s="84">
        <v>-3456.79</v>
      </c>
      <c r="P66" s="85">
        <v>-8046.69</v>
      </c>
      <c r="Q66" s="174">
        <v>-13861.55</v>
      </c>
      <c r="R66" s="103">
        <v>-5983.99</v>
      </c>
      <c r="S66" s="85">
        <v>-31349.019999999997</v>
      </c>
      <c r="T66" s="85">
        <v>-31349.019999999997</v>
      </c>
      <c r="U66" s="104">
        <v>0.8534061087820547</v>
      </c>
      <c r="W66"/>
      <c r="X66"/>
      <c r="Y66"/>
      <c r="Z66"/>
      <c r="AA66"/>
      <c r="AB66"/>
      <c r="AC66"/>
      <c r="AD66"/>
    </row>
    <row r="67" spans="2:30" s="15" customFormat="1" ht="28.5" x14ac:dyDescent="0.25">
      <c r="B67" s="20"/>
      <c r="C67" s="60" t="s">
        <v>91</v>
      </c>
      <c r="D67" s="35" t="s">
        <v>11</v>
      </c>
      <c r="E67" s="35" t="s">
        <v>12</v>
      </c>
      <c r="F67" s="35" t="s">
        <v>13</v>
      </c>
      <c r="G67" s="35" t="s">
        <v>14</v>
      </c>
      <c r="H67" s="35" t="s">
        <v>15</v>
      </c>
      <c r="I67" s="35" t="s">
        <v>16</v>
      </c>
      <c r="J67" s="4" t="s">
        <v>17</v>
      </c>
      <c r="K67" s="4" t="s">
        <v>18</v>
      </c>
      <c r="L67" s="4" t="s">
        <v>19</v>
      </c>
      <c r="M67" s="4" t="s">
        <v>20</v>
      </c>
      <c r="N67" s="35" t="s">
        <v>21</v>
      </c>
      <c r="O67" s="4" t="s">
        <v>22</v>
      </c>
      <c r="P67" s="4" t="s">
        <v>23</v>
      </c>
      <c r="Q67" s="4" t="s">
        <v>24</v>
      </c>
      <c r="R67" s="4" t="s">
        <v>25</v>
      </c>
      <c r="S67" s="35" t="s">
        <v>26</v>
      </c>
      <c r="T67" s="35" t="s">
        <v>27</v>
      </c>
      <c r="U67" s="1" t="s">
        <v>28</v>
      </c>
      <c r="W67"/>
      <c r="X67"/>
      <c r="Y67"/>
      <c r="Z67"/>
      <c r="AA67"/>
      <c r="AB67"/>
      <c r="AC67"/>
      <c r="AD67"/>
    </row>
    <row r="68" spans="2:30" s="22" customFormat="1" ht="27.6" customHeight="1" x14ac:dyDescent="0.25">
      <c r="B68" s="41" t="s">
        <v>115</v>
      </c>
      <c r="C68" s="112" t="s">
        <v>116</v>
      </c>
      <c r="D68" s="105">
        <v>-3249968</v>
      </c>
      <c r="E68" s="105">
        <v>-170083.24000000002</v>
      </c>
      <c r="F68" s="105">
        <v>-172459.97</v>
      </c>
      <c r="G68" s="105">
        <v>-201105.65</v>
      </c>
      <c r="H68" s="105">
        <v>-176609.15999999997</v>
      </c>
      <c r="I68" s="105">
        <v>-720258.0199999999</v>
      </c>
      <c r="J68" s="105">
        <v>-185285.20999999996</v>
      </c>
      <c r="K68" s="105">
        <v>-202597.13999999998</v>
      </c>
      <c r="L68" s="105">
        <v>-251476.9</v>
      </c>
      <c r="M68" s="105">
        <v>-264469.25999999995</v>
      </c>
      <c r="N68" s="105">
        <v>-903828.51</v>
      </c>
      <c r="O68" s="137">
        <v>-289971.84000000003</v>
      </c>
      <c r="P68" s="105">
        <v>-333828.46000000002</v>
      </c>
      <c r="Q68" s="105">
        <v>-272106.87</v>
      </c>
      <c r="R68" s="105">
        <v>-272230.89</v>
      </c>
      <c r="S68" s="105">
        <v>-1168138.06</v>
      </c>
      <c r="T68" s="105">
        <v>-2792224.59</v>
      </c>
      <c r="U68" s="104">
        <v>0.85915448705956488</v>
      </c>
      <c r="W68"/>
      <c r="X68"/>
      <c r="Y68"/>
      <c r="Z68"/>
      <c r="AA68"/>
      <c r="AB68"/>
      <c r="AC68"/>
      <c r="AD68"/>
    </row>
    <row r="69" spans="2:30" s="15" customFormat="1" ht="14.25" customHeight="1" x14ac:dyDescent="0.25">
      <c r="B69" s="20" t="s">
        <v>117</v>
      </c>
      <c r="C69" s="19" t="s">
        <v>118</v>
      </c>
      <c r="D69" s="72">
        <v>-547100</v>
      </c>
      <c r="E69" s="117">
        <v>-29105.599999999999</v>
      </c>
      <c r="F69" s="117">
        <v>-29105.599999999999</v>
      </c>
      <c r="G69" s="117">
        <v>-32868.949999999997</v>
      </c>
      <c r="H69" s="117">
        <v>-30360.04</v>
      </c>
      <c r="I69" s="85">
        <v>-121440.19</v>
      </c>
      <c r="J69" s="117">
        <v>-30360.05</v>
      </c>
      <c r="K69" s="117">
        <v>-30360.05</v>
      </c>
      <c r="L69" s="103">
        <v>-52331.66</v>
      </c>
      <c r="M69" s="117">
        <v>-56297.06</v>
      </c>
      <c r="N69" s="85">
        <v>-169348.82</v>
      </c>
      <c r="O69" s="188">
        <v>-52331.65</v>
      </c>
      <c r="P69" s="84">
        <v>-52331.65</v>
      </c>
      <c r="Q69" s="174">
        <v>-52331.65</v>
      </c>
      <c r="R69" s="103">
        <v>-58088.130000000005</v>
      </c>
      <c r="S69" s="85">
        <v>-215083.08000000002</v>
      </c>
      <c r="T69" s="85">
        <v>-505872.09</v>
      </c>
      <c r="U69" s="104">
        <v>0.92464282580881019</v>
      </c>
      <c r="W69"/>
      <c r="X69"/>
      <c r="Y69"/>
      <c r="Z69"/>
      <c r="AA69"/>
      <c r="AB69"/>
      <c r="AC69"/>
      <c r="AD69"/>
    </row>
    <row r="70" spans="2:30" s="15" customFormat="1" ht="14.25" customHeight="1" x14ac:dyDescent="0.25">
      <c r="B70" s="20" t="s">
        <v>119</v>
      </c>
      <c r="C70" s="19" t="s">
        <v>120</v>
      </c>
      <c r="D70" s="72">
        <v>-2278700</v>
      </c>
      <c r="E70" s="117">
        <v>-127226.11000000002</v>
      </c>
      <c r="F70" s="117">
        <v>-127226.11000000002</v>
      </c>
      <c r="G70" s="117">
        <v>-143635.44</v>
      </c>
      <c r="H70" s="117">
        <v>-132695.85999999999</v>
      </c>
      <c r="I70" s="85">
        <v>-530783.52</v>
      </c>
      <c r="J70" s="117">
        <v>-132695.9</v>
      </c>
      <c r="K70" s="117">
        <v>-140535.89000000001</v>
      </c>
      <c r="L70" s="103">
        <v>-160346.35999999999</v>
      </c>
      <c r="M70" s="117">
        <v>-194080.93999999997</v>
      </c>
      <c r="N70" s="85">
        <v>-627659.09</v>
      </c>
      <c r="O70" s="188">
        <v>-194080.93</v>
      </c>
      <c r="P70" s="84">
        <v>-269832.88</v>
      </c>
      <c r="Q70" s="174">
        <v>-188474.31</v>
      </c>
      <c r="R70" s="103">
        <v>-194080.94999999998</v>
      </c>
      <c r="S70" s="85">
        <v>-846469.07</v>
      </c>
      <c r="T70" s="85">
        <v>-2004911.6799999997</v>
      </c>
      <c r="U70" s="104">
        <v>0.8798488963005221</v>
      </c>
      <c r="W70"/>
      <c r="X70"/>
      <c r="Y70"/>
      <c r="Z70"/>
      <c r="AA70"/>
      <c r="AB70"/>
      <c r="AC70"/>
      <c r="AD70"/>
    </row>
    <row r="71" spans="2:30" s="15" customFormat="1" ht="14.25" customHeight="1" x14ac:dyDescent="0.25">
      <c r="B71" s="20" t="s">
        <v>121</v>
      </c>
      <c r="C71" s="19" t="s">
        <v>122</v>
      </c>
      <c r="D71" s="72">
        <v>-97248</v>
      </c>
      <c r="E71" s="117">
        <v>-7724.93</v>
      </c>
      <c r="F71" s="117">
        <v>-7724.93</v>
      </c>
      <c r="G71" s="117">
        <v>-7724.93</v>
      </c>
      <c r="H71" s="117">
        <v>-7724.93</v>
      </c>
      <c r="I71" s="85">
        <v>-30899.72</v>
      </c>
      <c r="J71" s="117">
        <v>-7724.93</v>
      </c>
      <c r="K71" s="117">
        <v>-10924.93</v>
      </c>
      <c r="L71" s="103">
        <v>-7724.93</v>
      </c>
      <c r="M71" s="117">
        <v>-7724.93</v>
      </c>
      <c r="N71" s="85">
        <v>-34099.72</v>
      </c>
      <c r="O71" s="188">
        <v>-7724.93</v>
      </c>
      <c r="P71" s="84">
        <v>-7724.93</v>
      </c>
      <c r="Q71" s="174">
        <v>-7724.93</v>
      </c>
      <c r="R71" s="186">
        <v>-15449.86</v>
      </c>
      <c r="S71" s="85">
        <v>-38624.65</v>
      </c>
      <c r="T71" s="85">
        <v>-103624.09</v>
      </c>
      <c r="U71" s="104">
        <v>1.0655652558407371</v>
      </c>
      <c r="W71"/>
      <c r="X71"/>
      <c r="Y71"/>
      <c r="Z71"/>
      <c r="AA71"/>
      <c r="AB71"/>
      <c r="AC71"/>
      <c r="AD71"/>
    </row>
    <row r="72" spans="2:30" s="15" customFormat="1" ht="14.25" customHeight="1" x14ac:dyDescent="0.25">
      <c r="B72" s="20" t="s">
        <v>123</v>
      </c>
      <c r="C72" s="19" t="s">
        <v>124</v>
      </c>
      <c r="D72" s="72">
        <v>-51740</v>
      </c>
      <c r="E72" s="117">
        <v>0</v>
      </c>
      <c r="F72" s="117">
        <v>-1030</v>
      </c>
      <c r="G72" s="117">
        <v>-1030</v>
      </c>
      <c r="H72" s="117">
        <v>-1030</v>
      </c>
      <c r="I72" s="85">
        <v>-3090</v>
      </c>
      <c r="J72" s="117">
        <v>-1030</v>
      </c>
      <c r="K72" s="117">
        <v>-1030</v>
      </c>
      <c r="L72" s="103">
        <v>-1030</v>
      </c>
      <c r="M72" s="117">
        <v>-1030</v>
      </c>
      <c r="N72" s="85">
        <v>-4120</v>
      </c>
      <c r="O72" s="188">
        <v>-1030</v>
      </c>
      <c r="P72" s="84">
        <v>-1030</v>
      </c>
      <c r="Q72" s="174">
        <v>-1030</v>
      </c>
      <c r="R72" s="103">
        <v>-19390</v>
      </c>
      <c r="S72" s="85">
        <v>-22480</v>
      </c>
      <c r="T72" s="85">
        <v>-29690</v>
      </c>
      <c r="U72" s="104">
        <v>0.57383069192114422</v>
      </c>
      <c r="W72"/>
      <c r="X72"/>
      <c r="Y72"/>
      <c r="Z72"/>
      <c r="AA72"/>
      <c r="AB72"/>
      <c r="AC72"/>
      <c r="AD72"/>
    </row>
    <row r="73" spans="2:30" s="15" customFormat="1" ht="14.25" customHeight="1" x14ac:dyDescent="0.25">
      <c r="B73" s="20" t="s">
        <v>125</v>
      </c>
      <c r="C73" s="19" t="s">
        <v>126</v>
      </c>
      <c r="D73" s="72">
        <v>-50867</v>
      </c>
      <c r="E73" s="117">
        <v>-1286.48</v>
      </c>
      <c r="F73" s="117">
        <v>-235</v>
      </c>
      <c r="G73" s="117">
        <v>-11048</v>
      </c>
      <c r="H73" s="117">
        <v>0</v>
      </c>
      <c r="I73" s="85">
        <v>-12569.48</v>
      </c>
      <c r="J73" s="117">
        <v>-2676</v>
      </c>
      <c r="K73" s="117">
        <v>-10100</v>
      </c>
      <c r="L73" s="103">
        <v>-27631</v>
      </c>
      <c r="M73" s="117">
        <v>-538</v>
      </c>
      <c r="N73" s="85">
        <v>-40945</v>
      </c>
      <c r="O73" s="188">
        <v>-5370</v>
      </c>
      <c r="P73" s="84">
        <v>-370</v>
      </c>
      <c r="Q73" s="174">
        <v>-5097.4799999999996</v>
      </c>
      <c r="R73" s="103">
        <v>-3496</v>
      </c>
      <c r="S73" s="85">
        <v>-14333.48</v>
      </c>
      <c r="T73" s="85">
        <v>-67847.959999999992</v>
      </c>
      <c r="U73" s="104">
        <v>1.3338305777812727</v>
      </c>
      <c r="W73"/>
      <c r="X73"/>
      <c r="Y73"/>
      <c r="Z73"/>
      <c r="AA73"/>
      <c r="AB73"/>
      <c r="AC73"/>
      <c r="AD73"/>
    </row>
    <row r="74" spans="2:30" s="15" customFormat="1" ht="14.25" customHeight="1" x14ac:dyDescent="0.25">
      <c r="B74" s="20" t="s">
        <v>127</v>
      </c>
      <c r="C74" s="19" t="s">
        <v>128</v>
      </c>
      <c r="D74" s="72">
        <v>-78072</v>
      </c>
      <c r="E74" s="117">
        <v>-2480.79</v>
      </c>
      <c r="F74" s="117">
        <v>-2539</v>
      </c>
      <c r="G74" s="117">
        <v>-2539</v>
      </c>
      <c r="H74" s="117">
        <v>-2539</v>
      </c>
      <c r="I74" s="85">
        <v>-10097.790000000001</v>
      </c>
      <c r="J74" s="117">
        <v>-2539</v>
      </c>
      <c r="K74" s="117">
        <v>-2539</v>
      </c>
      <c r="L74" s="103">
        <v>-2539</v>
      </c>
      <c r="M74" s="117">
        <v>-2539</v>
      </c>
      <c r="N74" s="85">
        <v>-10156</v>
      </c>
      <c r="O74" s="188">
        <v>-2539</v>
      </c>
      <c r="P74" s="84">
        <v>-2539</v>
      </c>
      <c r="Q74" s="174">
        <v>-12448.5</v>
      </c>
      <c r="R74" s="103">
        <v>-3866.71</v>
      </c>
      <c r="S74" s="85">
        <v>-21393.21</v>
      </c>
      <c r="T74" s="85">
        <v>-41647</v>
      </c>
      <c r="U74" s="104">
        <v>0.53344348806230146</v>
      </c>
      <c r="W74"/>
      <c r="X74"/>
      <c r="Y74"/>
      <c r="Z74"/>
      <c r="AA74"/>
      <c r="AB74"/>
      <c r="AC74"/>
      <c r="AD74"/>
    </row>
    <row r="75" spans="2:30" s="15" customFormat="1" ht="14.25" customHeight="1" x14ac:dyDescent="0.25">
      <c r="B75" s="20" t="s">
        <v>129</v>
      </c>
      <c r="C75" s="19" t="s">
        <v>130</v>
      </c>
      <c r="D75" s="72">
        <v>-32019</v>
      </c>
      <c r="E75" s="117">
        <v>0</v>
      </c>
      <c r="F75" s="117">
        <v>-2340</v>
      </c>
      <c r="G75" s="117">
        <v>0</v>
      </c>
      <c r="H75" s="117">
        <v>0</v>
      </c>
      <c r="I75" s="85">
        <v>-2340</v>
      </c>
      <c r="J75" s="117">
        <v>0</v>
      </c>
      <c r="K75" s="117">
        <v>0</v>
      </c>
      <c r="L75" s="103">
        <v>0</v>
      </c>
      <c r="M75" s="117">
        <v>0</v>
      </c>
      <c r="N75" s="85">
        <v>0</v>
      </c>
      <c r="O75" s="188">
        <v>-12636</v>
      </c>
      <c r="P75" s="84">
        <v>0</v>
      </c>
      <c r="Q75" s="174">
        <v>0</v>
      </c>
      <c r="R75" s="103">
        <v>0</v>
      </c>
      <c r="S75" s="85">
        <v>-12636</v>
      </c>
      <c r="T75" s="85">
        <v>-14976</v>
      </c>
      <c r="U75" s="104">
        <v>0.46772228989037756</v>
      </c>
      <c r="W75"/>
      <c r="X75"/>
      <c r="Y75"/>
      <c r="Z75"/>
      <c r="AA75"/>
      <c r="AB75"/>
      <c r="AC75"/>
      <c r="AD75"/>
    </row>
    <row r="76" spans="2:30" s="15" customFormat="1" ht="14.25" customHeight="1" x14ac:dyDescent="0.25">
      <c r="B76" s="20" t="s">
        <v>131</v>
      </c>
      <c r="C76" s="19" t="s">
        <v>132</v>
      </c>
      <c r="D76" s="72">
        <v>-114222</v>
      </c>
      <c r="E76" s="117">
        <v>-2259.33</v>
      </c>
      <c r="F76" s="117">
        <v>-2259.33</v>
      </c>
      <c r="G76" s="117">
        <v>-2259.33</v>
      </c>
      <c r="H76" s="117">
        <v>-2259.33</v>
      </c>
      <c r="I76" s="85">
        <v>-9037.32</v>
      </c>
      <c r="J76" s="117">
        <v>-8259.33</v>
      </c>
      <c r="K76" s="117">
        <v>-7107.2699999999995</v>
      </c>
      <c r="L76" s="178">
        <v>126.04999999999927</v>
      </c>
      <c r="M76" s="117">
        <v>-2259.33</v>
      </c>
      <c r="N76" s="85">
        <v>-17499.879999999997</v>
      </c>
      <c r="O76" s="188">
        <v>-14259.33</v>
      </c>
      <c r="P76" s="84">
        <v>0</v>
      </c>
      <c r="Q76" s="174">
        <v>-5000</v>
      </c>
      <c r="R76" s="103">
        <v>22140.760000000002</v>
      </c>
      <c r="S76" s="85">
        <v>2881.4300000000003</v>
      </c>
      <c r="T76" s="85">
        <v>-23655.769999999997</v>
      </c>
      <c r="U76" s="104">
        <v>0.20710344767207717</v>
      </c>
      <c r="W76"/>
      <c r="X76"/>
      <c r="Y76"/>
      <c r="Z76"/>
      <c r="AA76"/>
      <c r="AB76"/>
      <c r="AC76"/>
      <c r="AD76"/>
    </row>
    <row r="77" spans="2:30" s="22" customFormat="1" ht="15" customHeight="1" x14ac:dyDescent="0.25">
      <c r="B77" s="41" t="s">
        <v>133</v>
      </c>
      <c r="C77" s="17" t="s">
        <v>134</v>
      </c>
      <c r="D77" s="105">
        <v>-2345896.861111111</v>
      </c>
      <c r="E77" s="105">
        <v>-170360.35</v>
      </c>
      <c r="F77" s="105">
        <v>-77230.670000000013</v>
      </c>
      <c r="G77" s="105">
        <v>-69335.95</v>
      </c>
      <c r="H77" s="105">
        <v>-61224.5</v>
      </c>
      <c r="I77" s="105">
        <v>-378151.47000000003</v>
      </c>
      <c r="J77" s="105">
        <v>-79947.799999999988</v>
      </c>
      <c r="K77" s="105">
        <v>-105664.7</v>
      </c>
      <c r="L77" s="105">
        <v>-823027.47</v>
      </c>
      <c r="M77" s="105">
        <v>-240639.4</v>
      </c>
      <c r="N77" s="105">
        <v>-1249279.3699999999</v>
      </c>
      <c r="O77" s="137">
        <v>322759.45999999996</v>
      </c>
      <c r="P77" s="105">
        <v>-168260.99</v>
      </c>
      <c r="Q77" s="105">
        <v>-101959.76000000001</v>
      </c>
      <c r="R77" s="105">
        <v>-335469.39</v>
      </c>
      <c r="S77" s="105">
        <v>-282930.68000000005</v>
      </c>
      <c r="T77" s="105">
        <v>-1910361.52</v>
      </c>
      <c r="U77" s="104">
        <v>0.81434164974123202</v>
      </c>
      <c r="W77"/>
      <c r="X77"/>
      <c r="Y77"/>
      <c r="Z77"/>
      <c r="AA77"/>
      <c r="AB77"/>
      <c r="AC77"/>
      <c r="AD77"/>
    </row>
    <row r="78" spans="2:30" s="15" customFormat="1" ht="14.25" customHeight="1" x14ac:dyDescent="0.25">
      <c r="B78" s="20" t="s">
        <v>135</v>
      </c>
      <c r="C78" s="19" t="s">
        <v>136</v>
      </c>
      <c r="D78" s="72">
        <v>0</v>
      </c>
      <c r="E78" s="117">
        <v>0</v>
      </c>
      <c r="F78" s="117">
        <v>0</v>
      </c>
      <c r="G78" s="117">
        <v>0</v>
      </c>
      <c r="H78" s="117">
        <v>0</v>
      </c>
      <c r="I78" s="85">
        <v>0</v>
      </c>
      <c r="J78" s="117">
        <v>0</v>
      </c>
      <c r="K78" s="117">
        <v>0</v>
      </c>
      <c r="L78" s="103">
        <v>0</v>
      </c>
      <c r="M78" s="85">
        <v>0</v>
      </c>
      <c r="N78" s="85">
        <v>0</v>
      </c>
      <c r="O78" s="85">
        <v>0</v>
      </c>
      <c r="P78" s="84">
        <v>0</v>
      </c>
      <c r="Q78" s="174">
        <v>0</v>
      </c>
      <c r="R78" s="103">
        <v>0</v>
      </c>
      <c r="S78" s="85">
        <v>0</v>
      </c>
      <c r="T78" s="85">
        <v>0</v>
      </c>
      <c r="U78" s="104" t="s">
        <v>355</v>
      </c>
      <c r="W78"/>
      <c r="X78"/>
      <c r="Y78"/>
      <c r="Z78"/>
      <c r="AA78"/>
      <c r="AB78"/>
      <c r="AC78"/>
      <c r="AD78"/>
    </row>
    <row r="79" spans="2:30" s="22" customFormat="1" ht="14.25" customHeight="1" x14ac:dyDescent="0.25">
      <c r="B79" s="41" t="s">
        <v>137</v>
      </c>
      <c r="C79" s="111" t="s">
        <v>138</v>
      </c>
      <c r="D79" s="105">
        <v>-569944.11111111112</v>
      </c>
      <c r="E79" s="105">
        <v>-24413.439999999999</v>
      </c>
      <c r="F79" s="105">
        <v>-37673.01</v>
      </c>
      <c r="G79" s="105">
        <v>-35916.259999999995</v>
      </c>
      <c r="H79" s="105">
        <v>-37333.72</v>
      </c>
      <c r="I79" s="105">
        <v>-135336.43000000002</v>
      </c>
      <c r="J79" s="105">
        <v>-33814.86</v>
      </c>
      <c r="K79" s="105">
        <v>-47661.47</v>
      </c>
      <c r="L79" s="105">
        <v>-53951.390000000007</v>
      </c>
      <c r="M79" s="105">
        <v>-53555.72</v>
      </c>
      <c r="N79" s="105">
        <v>-188983.44</v>
      </c>
      <c r="O79" s="137">
        <v>-68630.049999999988</v>
      </c>
      <c r="P79" s="105">
        <v>-74142.289999999994</v>
      </c>
      <c r="Q79" s="105">
        <v>-56568.240000000005</v>
      </c>
      <c r="R79" s="105">
        <v>-66623.240000000005</v>
      </c>
      <c r="S79" s="105">
        <v>-265963.81999999995</v>
      </c>
      <c r="T79" s="105">
        <v>-590283.68999999994</v>
      </c>
      <c r="U79" s="104">
        <v>1.035686970866734</v>
      </c>
      <c r="W79"/>
      <c r="X79"/>
      <c r="Y79"/>
      <c r="Z79"/>
      <c r="AA79"/>
      <c r="AB79"/>
      <c r="AC79"/>
      <c r="AD79"/>
    </row>
    <row r="80" spans="2:30" s="15" customFormat="1" ht="14.25" customHeight="1" x14ac:dyDescent="0.25">
      <c r="B80" s="20" t="s">
        <v>139</v>
      </c>
      <c r="C80" s="19" t="s">
        <v>140</v>
      </c>
      <c r="D80" s="72">
        <v>-14100</v>
      </c>
      <c r="E80" s="117">
        <v>0</v>
      </c>
      <c r="F80" s="117">
        <v>0</v>
      </c>
      <c r="G80" s="117">
        <v>0</v>
      </c>
      <c r="H80" s="117">
        <v>0</v>
      </c>
      <c r="I80" s="85">
        <v>0</v>
      </c>
      <c r="J80" s="117">
        <v>0</v>
      </c>
      <c r="K80" s="117">
        <v>0</v>
      </c>
      <c r="L80" s="103">
        <v>0</v>
      </c>
      <c r="M80" s="117">
        <v>0</v>
      </c>
      <c r="N80" s="85">
        <v>0</v>
      </c>
      <c r="O80" s="188">
        <v>0</v>
      </c>
      <c r="P80" s="84">
        <v>0</v>
      </c>
      <c r="Q80" s="174">
        <v>0</v>
      </c>
      <c r="R80" s="103">
        <v>0</v>
      </c>
      <c r="S80" s="85">
        <v>0</v>
      </c>
      <c r="T80" s="85">
        <v>0</v>
      </c>
      <c r="U80" s="104">
        <v>0</v>
      </c>
      <c r="W80"/>
      <c r="X80"/>
      <c r="Y80"/>
      <c r="Z80"/>
      <c r="AA80"/>
      <c r="AB80"/>
      <c r="AC80"/>
      <c r="AD80"/>
    </row>
    <row r="81" spans="2:30" s="15" customFormat="1" ht="14.25" customHeight="1" x14ac:dyDescent="0.25">
      <c r="B81" s="20" t="s">
        <v>141</v>
      </c>
      <c r="C81" s="19" t="s">
        <v>142</v>
      </c>
      <c r="D81" s="72">
        <v>-520392.11111111112</v>
      </c>
      <c r="E81" s="117">
        <v>-22277.64</v>
      </c>
      <c r="F81" s="117">
        <v>-37673.01</v>
      </c>
      <c r="G81" s="117">
        <v>-33964.67</v>
      </c>
      <c r="H81" s="117">
        <v>-33013.82</v>
      </c>
      <c r="I81" s="85">
        <v>-126929.14000000001</v>
      </c>
      <c r="J81" s="117">
        <v>-30252.65</v>
      </c>
      <c r="K81" s="117">
        <v>-44681.77</v>
      </c>
      <c r="L81" s="103">
        <v>-48151.79</v>
      </c>
      <c r="M81" s="117">
        <v>-51717.21</v>
      </c>
      <c r="N81" s="85">
        <v>-174803.41999999998</v>
      </c>
      <c r="O81" s="188">
        <v>-63919.24</v>
      </c>
      <c r="P81" s="84">
        <v>-72558.3</v>
      </c>
      <c r="Q81" s="174">
        <v>-53547.33</v>
      </c>
      <c r="R81" s="103">
        <v>-64833.37</v>
      </c>
      <c r="S81" s="85">
        <v>-254858.23999999999</v>
      </c>
      <c r="T81" s="85">
        <v>-556590.80000000005</v>
      </c>
      <c r="U81" s="104">
        <v>1.0695604105365848</v>
      </c>
      <c r="W81"/>
      <c r="X81"/>
      <c r="Y81"/>
      <c r="Z81"/>
      <c r="AA81"/>
      <c r="AB81"/>
      <c r="AC81"/>
      <c r="AD81"/>
    </row>
    <row r="82" spans="2:30" s="15" customFormat="1" ht="14.25" customHeight="1" x14ac:dyDescent="0.25">
      <c r="B82" s="20" t="s">
        <v>143</v>
      </c>
      <c r="C82" s="19" t="s">
        <v>144</v>
      </c>
      <c r="D82" s="72">
        <v>0</v>
      </c>
      <c r="E82" s="117">
        <v>0</v>
      </c>
      <c r="F82" s="117">
        <v>0</v>
      </c>
      <c r="G82" s="117">
        <v>0</v>
      </c>
      <c r="H82" s="117">
        <v>0</v>
      </c>
      <c r="I82" s="85">
        <v>0</v>
      </c>
      <c r="J82" s="117">
        <v>0</v>
      </c>
      <c r="K82" s="117">
        <v>0</v>
      </c>
      <c r="L82" s="103">
        <v>0</v>
      </c>
      <c r="M82" s="117">
        <v>0</v>
      </c>
      <c r="N82" s="85">
        <v>0</v>
      </c>
      <c r="O82" s="188">
        <v>0</v>
      </c>
      <c r="P82" s="84">
        <v>0</v>
      </c>
      <c r="Q82" s="174">
        <v>0</v>
      </c>
      <c r="R82" s="103">
        <v>0</v>
      </c>
      <c r="S82" s="85">
        <v>0</v>
      </c>
      <c r="T82" s="85">
        <v>0</v>
      </c>
      <c r="U82" s="104" t="s">
        <v>355</v>
      </c>
      <c r="W82"/>
      <c r="X82"/>
      <c r="Y82"/>
      <c r="Z82"/>
      <c r="AA82"/>
      <c r="AB82"/>
      <c r="AC82"/>
      <c r="AD82"/>
    </row>
    <row r="83" spans="2:30" s="15" customFormat="1" ht="14.25" customHeight="1" x14ac:dyDescent="0.25">
      <c r="B83" s="20" t="s">
        <v>145</v>
      </c>
      <c r="C83" s="19" t="s">
        <v>146</v>
      </c>
      <c r="D83" s="72">
        <v>-19452</v>
      </c>
      <c r="E83" s="117">
        <v>-2135.8000000000002</v>
      </c>
      <c r="F83" s="117">
        <v>0</v>
      </c>
      <c r="G83" s="117">
        <v>-1819.6</v>
      </c>
      <c r="H83" s="117">
        <v>-3000</v>
      </c>
      <c r="I83" s="85">
        <v>-6955.4</v>
      </c>
      <c r="J83" s="117">
        <v>-2242.31</v>
      </c>
      <c r="K83" s="117">
        <v>-1659.8</v>
      </c>
      <c r="L83" s="103">
        <v>-3159.8</v>
      </c>
      <c r="M83" s="117">
        <v>-1838.51</v>
      </c>
      <c r="N83" s="85">
        <v>-8900.42</v>
      </c>
      <c r="O83" s="188">
        <v>-1688.25</v>
      </c>
      <c r="P83" s="84">
        <v>-264.08999999999997</v>
      </c>
      <c r="Q83" s="174">
        <v>-1691.01</v>
      </c>
      <c r="R83" s="103">
        <v>-1690.88</v>
      </c>
      <c r="S83" s="85">
        <v>-5334.23</v>
      </c>
      <c r="T83" s="85">
        <v>-21190.05</v>
      </c>
      <c r="U83" s="104">
        <v>1.0893507094386181</v>
      </c>
      <c r="W83"/>
      <c r="X83"/>
      <c r="Y83"/>
      <c r="Z83"/>
      <c r="AA83"/>
      <c r="AB83"/>
      <c r="AC83"/>
      <c r="AD83"/>
    </row>
    <row r="84" spans="2:30" s="15" customFormat="1" ht="14.25" customHeight="1" x14ac:dyDescent="0.25">
      <c r="B84" s="20" t="s">
        <v>147</v>
      </c>
      <c r="C84" s="19" t="s">
        <v>148</v>
      </c>
      <c r="D84" s="72">
        <v>-16000</v>
      </c>
      <c r="E84" s="117">
        <v>0</v>
      </c>
      <c r="F84" s="117">
        <v>0</v>
      </c>
      <c r="G84" s="117">
        <v>-131.99</v>
      </c>
      <c r="H84" s="117">
        <v>-1319.9</v>
      </c>
      <c r="I84" s="85">
        <v>-1451.89</v>
      </c>
      <c r="J84" s="117">
        <v>-1319.9</v>
      </c>
      <c r="K84" s="117">
        <v>-1319.9</v>
      </c>
      <c r="L84" s="103">
        <v>-2639.8</v>
      </c>
      <c r="M84" s="117">
        <v>0</v>
      </c>
      <c r="N84" s="85">
        <v>-5279.6</v>
      </c>
      <c r="O84" s="188">
        <v>-3022.56</v>
      </c>
      <c r="P84" s="84">
        <v>-1319.9</v>
      </c>
      <c r="Q84" s="174">
        <v>-1329.9</v>
      </c>
      <c r="R84" s="103">
        <v>-98.99</v>
      </c>
      <c r="S84" s="85">
        <v>-5771.35</v>
      </c>
      <c r="T84" s="85">
        <v>-12502.84</v>
      </c>
      <c r="U84" s="104">
        <v>0.78142750000000005</v>
      </c>
      <c r="W84"/>
      <c r="X84"/>
      <c r="Y84"/>
      <c r="Z84"/>
      <c r="AA84"/>
      <c r="AB84"/>
      <c r="AC84"/>
      <c r="AD84"/>
    </row>
    <row r="85" spans="2:30" s="15" customFormat="1" ht="14.25" customHeight="1" x14ac:dyDescent="0.25">
      <c r="B85" s="20" t="s">
        <v>149</v>
      </c>
      <c r="C85" s="19" t="s">
        <v>150</v>
      </c>
      <c r="D85" s="72">
        <v>-64827</v>
      </c>
      <c r="E85" s="117">
        <v>-1293.78</v>
      </c>
      <c r="F85" s="117">
        <v>0</v>
      </c>
      <c r="G85" s="117">
        <v>0</v>
      </c>
      <c r="H85" s="117">
        <v>-677.08</v>
      </c>
      <c r="I85" s="85">
        <v>-1970.8600000000001</v>
      </c>
      <c r="J85" s="117">
        <v>-3159.08</v>
      </c>
      <c r="K85" s="117">
        <v>-3055.8</v>
      </c>
      <c r="L85" s="103">
        <v>-14033.75</v>
      </c>
      <c r="M85" s="117">
        <v>-6677.76</v>
      </c>
      <c r="N85" s="85">
        <v>-26926.39</v>
      </c>
      <c r="O85" s="188">
        <v>-11995.58</v>
      </c>
      <c r="P85" s="177">
        <v>8348.27</v>
      </c>
      <c r="Q85" s="174">
        <v>-792</v>
      </c>
      <c r="R85" s="103">
        <v>-5324.04</v>
      </c>
      <c r="S85" s="85">
        <v>-9763.3499999999985</v>
      </c>
      <c r="T85" s="85">
        <v>-38660.6</v>
      </c>
      <c r="U85" s="104">
        <v>0.59636571181760689</v>
      </c>
      <c r="W85"/>
      <c r="X85"/>
      <c r="Y85"/>
      <c r="Z85"/>
      <c r="AA85"/>
      <c r="AB85"/>
      <c r="AC85"/>
      <c r="AD85"/>
    </row>
    <row r="86" spans="2:30" s="15" customFormat="1" ht="14.25" customHeight="1" x14ac:dyDescent="0.25">
      <c r="B86" s="20" t="s">
        <v>151</v>
      </c>
      <c r="C86" s="19" t="s">
        <v>152</v>
      </c>
      <c r="D86" s="72">
        <v>-17611.25</v>
      </c>
      <c r="E86" s="117">
        <v>0</v>
      </c>
      <c r="F86" s="117">
        <v>0</v>
      </c>
      <c r="G86" s="117">
        <v>0</v>
      </c>
      <c r="H86" s="117">
        <v>0</v>
      </c>
      <c r="I86" s="85">
        <v>0</v>
      </c>
      <c r="J86" s="117">
        <v>0</v>
      </c>
      <c r="K86" s="117">
        <v>0</v>
      </c>
      <c r="L86" s="103">
        <v>-3872.84</v>
      </c>
      <c r="M86" s="117">
        <v>0</v>
      </c>
      <c r="N86" s="85">
        <v>-3872.84</v>
      </c>
      <c r="O86" s="188">
        <v>-2418.4499999999998</v>
      </c>
      <c r="P86" s="84">
        <v>0</v>
      </c>
      <c r="Q86" s="174">
        <v>0</v>
      </c>
      <c r="R86" s="103">
        <v>0</v>
      </c>
      <c r="S86" s="85">
        <v>-2418.4499999999998</v>
      </c>
      <c r="T86" s="85">
        <v>-6291.29</v>
      </c>
      <c r="U86" s="104">
        <v>0.35723131521044788</v>
      </c>
      <c r="W86"/>
      <c r="X86"/>
      <c r="Y86"/>
      <c r="Z86"/>
      <c r="AA86"/>
      <c r="AB86"/>
      <c r="AC86"/>
      <c r="AD86"/>
    </row>
    <row r="87" spans="2:30" s="15" customFormat="1" ht="14.25" customHeight="1" x14ac:dyDescent="0.25">
      <c r="B87" s="20" t="s">
        <v>153</v>
      </c>
      <c r="C87" s="19" t="s">
        <v>154</v>
      </c>
      <c r="D87" s="72">
        <v>-68710.5</v>
      </c>
      <c r="E87" s="117">
        <v>-359.25</v>
      </c>
      <c r="F87" s="117">
        <v>-1440.18</v>
      </c>
      <c r="G87" s="117">
        <v>0</v>
      </c>
      <c r="H87" s="117">
        <v>-2222.3199999999997</v>
      </c>
      <c r="I87" s="85">
        <v>-4021.75</v>
      </c>
      <c r="J87" s="117">
        <v>-3071.62</v>
      </c>
      <c r="K87" s="117">
        <v>0</v>
      </c>
      <c r="L87" s="103">
        <v>-5505.36</v>
      </c>
      <c r="M87" s="117">
        <v>-2969.3</v>
      </c>
      <c r="N87" s="85">
        <v>-11546.279999999999</v>
      </c>
      <c r="O87" s="188">
        <v>-14752.39</v>
      </c>
      <c r="P87" s="84">
        <v>-1093.23</v>
      </c>
      <c r="Q87" s="174">
        <v>-5188.8599999999997</v>
      </c>
      <c r="R87" s="103">
        <v>-875.3599999999999</v>
      </c>
      <c r="S87" s="85">
        <v>-21909.84</v>
      </c>
      <c r="T87" s="85">
        <v>-37477.869999999995</v>
      </c>
      <c r="U87" s="104">
        <v>0.54544603808733738</v>
      </c>
      <c r="W87"/>
      <c r="X87"/>
      <c r="Y87"/>
      <c r="Z87"/>
      <c r="AA87"/>
      <c r="AB87"/>
      <c r="AC87"/>
      <c r="AD87"/>
    </row>
    <row r="88" spans="2:30" s="15" customFormat="1" ht="14.25" customHeight="1" x14ac:dyDescent="0.25">
      <c r="B88" s="20" t="s">
        <v>155</v>
      </c>
      <c r="C88" s="19" t="s">
        <v>156</v>
      </c>
      <c r="D88" s="72">
        <v>-47843</v>
      </c>
      <c r="E88" s="117">
        <v>-2421.3199999999997</v>
      </c>
      <c r="F88" s="117">
        <v>-2410.73</v>
      </c>
      <c r="G88" s="117">
        <v>-4679.95</v>
      </c>
      <c r="H88" s="117">
        <v>-3825.9599999999996</v>
      </c>
      <c r="I88" s="85">
        <v>-13337.96</v>
      </c>
      <c r="J88" s="117">
        <v>-9017.01</v>
      </c>
      <c r="K88" s="117">
        <v>-5723.0299999999988</v>
      </c>
      <c r="L88" s="103">
        <v>-6876.6399999999994</v>
      </c>
      <c r="M88" s="117">
        <v>-16580.72</v>
      </c>
      <c r="N88" s="85">
        <v>-38197.4</v>
      </c>
      <c r="O88" s="188">
        <v>-25619.119999999999</v>
      </c>
      <c r="P88" s="84">
        <v>-22870.7</v>
      </c>
      <c r="Q88" s="174">
        <v>-40202.979999999996</v>
      </c>
      <c r="R88" s="103">
        <v>-26135.720000000005</v>
      </c>
      <c r="S88" s="85">
        <v>-114828.51999999999</v>
      </c>
      <c r="T88" s="85">
        <v>-166363.88</v>
      </c>
      <c r="U88" s="104">
        <v>3.4772877954977739</v>
      </c>
      <c r="W88"/>
      <c r="X88"/>
      <c r="Y88"/>
      <c r="Z88"/>
      <c r="AA88"/>
      <c r="AB88"/>
      <c r="AC88"/>
      <c r="AD88"/>
    </row>
    <row r="89" spans="2:30" s="15" customFormat="1" ht="14.25" customHeight="1" x14ac:dyDescent="0.25">
      <c r="B89" s="20" t="s">
        <v>157</v>
      </c>
      <c r="C89" s="19" t="s">
        <v>158</v>
      </c>
      <c r="D89" s="72">
        <v>-121708</v>
      </c>
      <c r="E89" s="117">
        <v>-26.5</v>
      </c>
      <c r="F89" s="117">
        <v>0</v>
      </c>
      <c r="G89" s="117">
        <v>-21634.76</v>
      </c>
      <c r="H89" s="117">
        <v>-118.41</v>
      </c>
      <c r="I89" s="85">
        <v>-21779.67</v>
      </c>
      <c r="J89" s="117">
        <v>-5938.49</v>
      </c>
      <c r="K89" s="117">
        <v>-923.19999999999993</v>
      </c>
      <c r="L89" s="103">
        <v>-646113.64</v>
      </c>
      <c r="M89" s="117">
        <v>-37851.279999999999</v>
      </c>
      <c r="N89" s="85">
        <v>-690826.61</v>
      </c>
      <c r="O89" s="188">
        <v>563624.15</v>
      </c>
      <c r="P89" s="84">
        <v>-19279.2</v>
      </c>
      <c r="Q89" s="174">
        <v>27852.149999999998</v>
      </c>
      <c r="R89" s="103">
        <v>12738.25</v>
      </c>
      <c r="S89" s="85">
        <v>584935.35000000009</v>
      </c>
      <c r="T89" s="85">
        <v>-127670.92999999993</v>
      </c>
      <c r="U89" s="104">
        <v>1.0489937391132871</v>
      </c>
      <c r="W89"/>
      <c r="X89"/>
      <c r="Y89"/>
      <c r="Z89"/>
      <c r="AA89"/>
      <c r="AB89"/>
      <c r="AC89"/>
      <c r="AD89"/>
    </row>
    <row r="90" spans="2:30" s="15" customFormat="1" ht="14.25" customHeight="1" x14ac:dyDescent="0.25">
      <c r="B90" s="20" t="s">
        <v>159</v>
      </c>
      <c r="C90" s="19" t="s">
        <v>160</v>
      </c>
      <c r="D90" s="72">
        <v>-28750</v>
      </c>
      <c r="E90" s="117">
        <v>0</v>
      </c>
      <c r="F90" s="117">
        <v>0</v>
      </c>
      <c r="G90" s="117">
        <v>0</v>
      </c>
      <c r="H90" s="117">
        <v>0</v>
      </c>
      <c r="I90" s="85">
        <v>0</v>
      </c>
      <c r="J90" s="117">
        <v>0</v>
      </c>
      <c r="K90" s="117">
        <v>0</v>
      </c>
      <c r="L90" s="103">
        <v>0</v>
      </c>
      <c r="M90" s="117">
        <v>-360</v>
      </c>
      <c r="N90" s="85">
        <v>-360</v>
      </c>
      <c r="O90" s="188">
        <v>0</v>
      </c>
      <c r="P90" s="84">
        <v>0</v>
      </c>
      <c r="Q90" s="174">
        <v>0</v>
      </c>
      <c r="R90" s="103">
        <v>0</v>
      </c>
      <c r="S90" s="85">
        <v>0</v>
      </c>
      <c r="T90" s="85">
        <v>-360</v>
      </c>
      <c r="U90" s="104">
        <v>1.2521739130434783E-2</v>
      </c>
      <c r="W90"/>
      <c r="X90"/>
      <c r="Y90"/>
      <c r="Z90"/>
      <c r="AA90"/>
      <c r="AB90"/>
      <c r="AC90"/>
      <c r="AD90"/>
    </row>
    <row r="91" spans="2:30" s="24" customFormat="1" ht="14.25" customHeight="1" x14ac:dyDescent="0.25">
      <c r="B91" s="20" t="s">
        <v>161</v>
      </c>
      <c r="C91" s="19" t="s">
        <v>162</v>
      </c>
      <c r="D91" s="72">
        <v>-1426503</v>
      </c>
      <c r="E91" s="117">
        <v>-141846.06</v>
      </c>
      <c r="F91" s="117">
        <v>-35706.75</v>
      </c>
      <c r="G91" s="117">
        <v>-7104.9800000000005</v>
      </c>
      <c r="H91" s="117">
        <v>-17047.010000000002</v>
      </c>
      <c r="I91" s="85">
        <v>-201704.80000000002</v>
      </c>
      <c r="J91" s="117">
        <v>-24946.739999999998</v>
      </c>
      <c r="K91" s="117">
        <v>-48301.2</v>
      </c>
      <c r="L91" s="103">
        <v>-92673.85</v>
      </c>
      <c r="M91" s="117">
        <v>-122644.62000000001</v>
      </c>
      <c r="N91" s="85">
        <v>-288566.41000000003</v>
      </c>
      <c r="O91" s="188">
        <v>-117449.10000000009</v>
      </c>
      <c r="P91" s="84">
        <v>-59223.839999999997</v>
      </c>
      <c r="Q91" s="174">
        <v>-27059.83</v>
      </c>
      <c r="R91" s="103">
        <v>-249249.28</v>
      </c>
      <c r="S91" s="85">
        <v>-452982.05000000005</v>
      </c>
      <c r="T91" s="85">
        <v>-943253.26000000013</v>
      </c>
      <c r="U91" s="104">
        <v>0.66123468369852723</v>
      </c>
      <c r="W91"/>
      <c r="X91"/>
      <c r="Y91"/>
      <c r="Z91"/>
      <c r="AA91"/>
      <c r="AB91"/>
      <c r="AC91"/>
      <c r="AD91"/>
    </row>
    <row r="92" spans="2:30" s="22" customFormat="1" ht="15" customHeight="1" x14ac:dyDescent="0.25">
      <c r="B92" s="41" t="s">
        <v>163</v>
      </c>
      <c r="C92" s="17" t="s">
        <v>164</v>
      </c>
      <c r="D92" s="105">
        <v>-1271400</v>
      </c>
      <c r="E92" s="105">
        <v>-18397.36</v>
      </c>
      <c r="F92" s="105">
        <v>-48653.5</v>
      </c>
      <c r="G92" s="105">
        <v>-33307.449999999997</v>
      </c>
      <c r="H92" s="105">
        <v>-27936.010000000002</v>
      </c>
      <c r="I92" s="105">
        <v>-128294.32</v>
      </c>
      <c r="J92" s="105">
        <v>-41388.600000000006</v>
      </c>
      <c r="K92" s="105">
        <v>-32313.45</v>
      </c>
      <c r="L92" s="105">
        <v>-89402.23</v>
      </c>
      <c r="M92" s="105">
        <v>-40642.65</v>
      </c>
      <c r="N92" s="105">
        <v>-203746.93</v>
      </c>
      <c r="O92" s="137">
        <v>-54718.86</v>
      </c>
      <c r="P92" s="105">
        <v>-67610.990000000005</v>
      </c>
      <c r="Q92" s="105">
        <v>-60394.549999999996</v>
      </c>
      <c r="R92" s="105">
        <v>-111767.36000000002</v>
      </c>
      <c r="S92" s="105">
        <v>-294491.76</v>
      </c>
      <c r="T92" s="105">
        <v>-626533.01</v>
      </c>
      <c r="U92" s="104">
        <v>0.49278984583923235</v>
      </c>
      <c r="W92"/>
      <c r="X92"/>
      <c r="Y92"/>
      <c r="Z92"/>
      <c r="AA92"/>
      <c r="AB92"/>
      <c r="AC92"/>
      <c r="AD92"/>
    </row>
    <row r="93" spans="2:30" s="15" customFormat="1" ht="28.5" x14ac:dyDescent="0.25">
      <c r="B93" s="20" t="s">
        <v>165</v>
      </c>
      <c r="C93" s="19" t="s">
        <v>166</v>
      </c>
      <c r="D93" s="72">
        <v>-851400</v>
      </c>
      <c r="E93" s="117">
        <v>-11005.02</v>
      </c>
      <c r="F93" s="117">
        <v>-27967.23</v>
      </c>
      <c r="G93" s="117">
        <v>-22034.86</v>
      </c>
      <c r="H93" s="117">
        <v>-16962.530000000002</v>
      </c>
      <c r="I93" s="85">
        <v>-77969.64</v>
      </c>
      <c r="J93" s="117">
        <v>-22368.93</v>
      </c>
      <c r="K93" s="117">
        <v>-17837.57</v>
      </c>
      <c r="L93" s="103">
        <v>-30476.959999999999</v>
      </c>
      <c r="M93" s="117">
        <v>-18333.190000000002</v>
      </c>
      <c r="N93" s="85">
        <v>-89016.65</v>
      </c>
      <c r="O93" s="188">
        <v>-28585.54</v>
      </c>
      <c r="P93" s="84">
        <v>-33335.880000000005</v>
      </c>
      <c r="Q93" s="174">
        <v>-28321.94</v>
      </c>
      <c r="R93" s="103">
        <v>-91538.010000000009</v>
      </c>
      <c r="S93" s="85">
        <v>-181781.37</v>
      </c>
      <c r="T93" s="85">
        <v>-348767.66</v>
      </c>
      <c r="U93" s="104">
        <v>0.40964019262391355</v>
      </c>
      <c r="W93"/>
      <c r="X93"/>
      <c r="Y93"/>
      <c r="Z93"/>
      <c r="AA93"/>
      <c r="AB93"/>
      <c r="AC93"/>
      <c r="AD93"/>
    </row>
    <row r="94" spans="2:30" s="15" customFormat="1" ht="14.25" customHeight="1" x14ac:dyDescent="0.25">
      <c r="B94" s="20" t="s">
        <v>167</v>
      </c>
      <c r="C94" s="19" t="s">
        <v>168</v>
      </c>
      <c r="D94" s="72">
        <v>-269100</v>
      </c>
      <c r="E94" s="117">
        <v>0</v>
      </c>
      <c r="F94" s="117">
        <v>-8000</v>
      </c>
      <c r="G94" s="117">
        <v>-2000</v>
      </c>
      <c r="H94" s="117">
        <v>-2000</v>
      </c>
      <c r="I94" s="85">
        <v>-12000</v>
      </c>
      <c r="J94" s="117">
        <v>0</v>
      </c>
      <c r="K94" s="117">
        <v>-5295</v>
      </c>
      <c r="L94" s="103">
        <v>-4920</v>
      </c>
      <c r="M94" s="117">
        <v>-1800</v>
      </c>
      <c r="N94" s="85">
        <v>-12015</v>
      </c>
      <c r="O94" s="188">
        <v>-9450</v>
      </c>
      <c r="P94" s="84">
        <v>0</v>
      </c>
      <c r="Q94" s="174">
        <v>-5766.66</v>
      </c>
      <c r="R94" s="103">
        <v>-3786.66</v>
      </c>
      <c r="S94" s="85">
        <v>-19003.32</v>
      </c>
      <c r="T94" s="85">
        <v>-43018.32</v>
      </c>
      <c r="U94" s="104">
        <v>0.15985997770345597</v>
      </c>
      <c r="W94"/>
      <c r="X94"/>
      <c r="Y94"/>
      <c r="Z94"/>
      <c r="AA94"/>
      <c r="AB94"/>
      <c r="AC94"/>
      <c r="AD94"/>
    </row>
    <row r="95" spans="2:30" s="24" customFormat="1" ht="14.25" customHeight="1" x14ac:dyDescent="0.25">
      <c r="B95" s="20" t="s">
        <v>169</v>
      </c>
      <c r="C95" s="19" t="s">
        <v>170</v>
      </c>
      <c r="D95" s="72">
        <v>0</v>
      </c>
      <c r="E95" s="117">
        <v>0</v>
      </c>
      <c r="F95" s="117">
        <v>-4311.0200000000004</v>
      </c>
      <c r="G95" s="117"/>
      <c r="H95" s="117">
        <v>0</v>
      </c>
      <c r="I95" s="85">
        <v>-4311.0200000000004</v>
      </c>
      <c r="J95" s="117">
        <v>-9747.0800000000017</v>
      </c>
      <c r="K95" s="117">
        <v>-207.4</v>
      </c>
      <c r="L95" s="103">
        <v>-44732.68</v>
      </c>
      <c r="M95" s="117">
        <v>-11236.869999999999</v>
      </c>
      <c r="N95" s="85">
        <v>-65924.03</v>
      </c>
      <c r="O95" s="188">
        <v>-7709.84</v>
      </c>
      <c r="P95" s="84">
        <v>-22906.629999999997</v>
      </c>
      <c r="Q95" s="174">
        <v>-15935.21</v>
      </c>
      <c r="R95" s="103">
        <v>-5726.26</v>
      </c>
      <c r="S95" s="85">
        <v>-52277.939999999995</v>
      </c>
      <c r="T95" s="85">
        <v>-122512.98999999999</v>
      </c>
      <c r="U95" s="104" t="s">
        <v>355</v>
      </c>
      <c r="W95"/>
      <c r="X95"/>
      <c r="Y95"/>
      <c r="Z95"/>
      <c r="AA95"/>
      <c r="AB95"/>
      <c r="AC95"/>
      <c r="AD95"/>
    </row>
    <row r="96" spans="2:30" s="15" customFormat="1" ht="14.25" customHeight="1" x14ac:dyDescent="0.25">
      <c r="B96" s="20" t="s">
        <v>171</v>
      </c>
      <c r="C96" s="19" t="s">
        <v>172</v>
      </c>
      <c r="D96" s="72">
        <v>-140500</v>
      </c>
      <c r="E96" s="117">
        <v>-7392.34</v>
      </c>
      <c r="F96" s="117">
        <v>-8375.25</v>
      </c>
      <c r="G96" s="117">
        <v>-9272.59</v>
      </c>
      <c r="H96" s="117">
        <v>-8973.48</v>
      </c>
      <c r="I96" s="85">
        <v>-34013.660000000003</v>
      </c>
      <c r="J96" s="117">
        <v>-9272.59</v>
      </c>
      <c r="K96" s="117">
        <v>-8973.48</v>
      </c>
      <c r="L96" s="103">
        <v>-9272.59</v>
      </c>
      <c r="M96" s="117">
        <v>-9272.59</v>
      </c>
      <c r="N96" s="85">
        <v>-36791.25</v>
      </c>
      <c r="O96" s="188">
        <v>-8973.48</v>
      </c>
      <c r="P96" s="84">
        <v>-11368.48</v>
      </c>
      <c r="Q96" s="174">
        <v>-10370.74</v>
      </c>
      <c r="R96" s="103">
        <v>-10716.43</v>
      </c>
      <c r="S96" s="85">
        <v>-41429.129999999997</v>
      </c>
      <c r="T96" s="85">
        <v>-112234.04000000001</v>
      </c>
      <c r="U96" s="104">
        <v>0.7988187900355872</v>
      </c>
      <c r="W96"/>
      <c r="X96"/>
      <c r="Y96"/>
      <c r="Z96"/>
      <c r="AA96"/>
      <c r="AB96"/>
      <c r="AC96"/>
      <c r="AD96"/>
    </row>
    <row r="97" spans="2:30" s="14" customFormat="1" ht="14.25" customHeight="1" x14ac:dyDescent="0.25">
      <c r="B97" s="20" t="s">
        <v>173</v>
      </c>
      <c r="C97" s="19" t="s">
        <v>174</v>
      </c>
      <c r="D97" s="72">
        <v>0</v>
      </c>
      <c r="E97" s="117">
        <v>0</v>
      </c>
      <c r="F97" s="117">
        <v>0</v>
      </c>
      <c r="G97" s="117">
        <v>0</v>
      </c>
      <c r="H97" s="117">
        <v>0</v>
      </c>
      <c r="I97" s="85">
        <v>0</v>
      </c>
      <c r="J97" s="117">
        <v>0</v>
      </c>
      <c r="K97" s="117">
        <v>0</v>
      </c>
      <c r="L97" s="103">
        <v>0</v>
      </c>
      <c r="M97" s="117">
        <v>0</v>
      </c>
      <c r="N97" s="85">
        <v>0</v>
      </c>
      <c r="O97" s="188">
        <v>0</v>
      </c>
      <c r="P97" s="84">
        <v>0</v>
      </c>
      <c r="Q97" s="174">
        <v>0</v>
      </c>
      <c r="R97" s="103">
        <v>0</v>
      </c>
      <c r="S97" s="85">
        <v>0</v>
      </c>
      <c r="T97" s="85">
        <v>0</v>
      </c>
      <c r="U97" s="104" t="s">
        <v>355</v>
      </c>
      <c r="W97"/>
      <c r="X97"/>
      <c r="Y97"/>
      <c r="Z97"/>
      <c r="AA97"/>
      <c r="AB97"/>
      <c r="AC97"/>
      <c r="AD97"/>
    </row>
    <row r="98" spans="2:30" s="15" customFormat="1" ht="14.25" customHeight="1" x14ac:dyDescent="0.25">
      <c r="B98" s="20" t="s">
        <v>175</v>
      </c>
      <c r="C98" s="19" t="s">
        <v>176</v>
      </c>
      <c r="D98" s="72">
        <v>-10400</v>
      </c>
      <c r="E98" s="117">
        <v>0</v>
      </c>
      <c r="F98" s="117">
        <v>0</v>
      </c>
      <c r="G98" s="117">
        <v>0</v>
      </c>
      <c r="H98" s="117">
        <v>0</v>
      </c>
      <c r="I98" s="85">
        <v>0</v>
      </c>
      <c r="J98" s="117">
        <v>0</v>
      </c>
      <c r="K98" s="117">
        <v>0</v>
      </c>
      <c r="L98" s="103">
        <v>0</v>
      </c>
      <c r="M98" s="117">
        <v>0</v>
      </c>
      <c r="N98" s="85">
        <v>0</v>
      </c>
      <c r="O98" s="188">
        <v>0</v>
      </c>
      <c r="P98" s="84">
        <v>0</v>
      </c>
      <c r="Q98" s="174">
        <v>0</v>
      </c>
      <c r="R98" s="103">
        <v>0</v>
      </c>
      <c r="S98" s="85">
        <v>0</v>
      </c>
      <c r="T98" s="85">
        <v>0</v>
      </c>
      <c r="U98" s="104">
        <v>0</v>
      </c>
      <c r="W98"/>
      <c r="X98"/>
      <c r="Y98"/>
      <c r="Z98"/>
      <c r="AA98"/>
      <c r="AB98"/>
      <c r="AC98"/>
      <c r="AD98"/>
    </row>
    <row r="99" spans="2:30" s="15" customFormat="1" ht="14.25" customHeight="1" x14ac:dyDescent="0.25">
      <c r="B99" s="20" t="s">
        <v>177</v>
      </c>
      <c r="C99" s="19" t="s">
        <v>178</v>
      </c>
      <c r="D99" s="72">
        <v>0</v>
      </c>
      <c r="E99" s="117">
        <v>0</v>
      </c>
      <c r="F99" s="117">
        <v>0</v>
      </c>
      <c r="G99" s="117">
        <v>0</v>
      </c>
      <c r="H99" s="117">
        <v>0</v>
      </c>
      <c r="I99" s="85">
        <v>0</v>
      </c>
      <c r="J99" s="117">
        <v>0</v>
      </c>
      <c r="K99" s="117">
        <v>0</v>
      </c>
      <c r="L99" s="103">
        <v>0</v>
      </c>
      <c r="M99" s="117">
        <v>0</v>
      </c>
      <c r="N99" s="85">
        <v>0</v>
      </c>
      <c r="O99" s="188">
        <v>0</v>
      </c>
      <c r="P99" s="84">
        <v>0</v>
      </c>
      <c r="Q99" s="174">
        <v>0</v>
      </c>
      <c r="R99" s="103">
        <v>0</v>
      </c>
      <c r="S99" s="85">
        <v>0</v>
      </c>
      <c r="T99" s="85">
        <v>0</v>
      </c>
      <c r="U99" s="104" t="s">
        <v>355</v>
      </c>
      <c r="W99"/>
      <c r="X99"/>
      <c r="Y99"/>
      <c r="Z99"/>
      <c r="AA99"/>
      <c r="AB99"/>
      <c r="AC99"/>
      <c r="AD99"/>
    </row>
    <row r="100" spans="2:30" s="15" customFormat="1" ht="14.25" customHeight="1" x14ac:dyDescent="0.25">
      <c r="B100" s="20" t="s">
        <v>179</v>
      </c>
      <c r="C100" s="19" t="s">
        <v>180</v>
      </c>
      <c r="D100" s="72">
        <v>0</v>
      </c>
      <c r="E100" s="117">
        <v>0</v>
      </c>
      <c r="F100" s="117">
        <v>0</v>
      </c>
      <c r="G100" s="117">
        <v>0</v>
      </c>
      <c r="H100" s="117">
        <v>0</v>
      </c>
      <c r="I100" s="85">
        <v>0</v>
      </c>
      <c r="J100" s="117">
        <v>0</v>
      </c>
      <c r="K100" s="117">
        <v>0</v>
      </c>
      <c r="L100" s="103">
        <v>0</v>
      </c>
      <c r="M100" s="117">
        <v>0</v>
      </c>
      <c r="N100" s="85">
        <v>0</v>
      </c>
      <c r="O100" s="188">
        <v>0</v>
      </c>
      <c r="P100" s="84">
        <v>0</v>
      </c>
      <c r="Q100" s="174">
        <v>0</v>
      </c>
      <c r="R100" s="103">
        <v>0</v>
      </c>
      <c r="S100" s="85">
        <v>0</v>
      </c>
      <c r="T100" s="85">
        <v>0</v>
      </c>
      <c r="U100" s="104" t="s">
        <v>355</v>
      </c>
      <c r="W100"/>
      <c r="X100"/>
      <c r="Y100"/>
      <c r="Z100"/>
      <c r="AA100"/>
      <c r="AB100"/>
      <c r="AC100"/>
      <c r="AD100"/>
    </row>
    <row r="101" spans="2:30" s="15" customFormat="1" ht="15" customHeight="1" x14ac:dyDescent="0.25">
      <c r="B101" s="41" t="s">
        <v>181</v>
      </c>
      <c r="C101" s="17" t="s">
        <v>182</v>
      </c>
      <c r="D101" s="105">
        <v>-3530230</v>
      </c>
      <c r="E101" s="105">
        <v>-103056.24</v>
      </c>
      <c r="F101" s="105">
        <v>-164929.78999999998</v>
      </c>
      <c r="G101" s="105">
        <v>-89243.040000000008</v>
      </c>
      <c r="H101" s="105">
        <v>-117579.3</v>
      </c>
      <c r="I101" s="105">
        <v>-474808.36999999994</v>
      </c>
      <c r="J101" s="105">
        <v>-101541.13</v>
      </c>
      <c r="K101" s="105">
        <v>-89683.65</v>
      </c>
      <c r="L101" s="105">
        <v>-209021.66</v>
      </c>
      <c r="M101" s="105">
        <v>-235032.13</v>
      </c>
      <c r="N101" s="105">
        <v>-635278.57000000007</v>
      </c>
      <c r="O101" s="137">
        <v>-919084.7</v>
      </c>
      <c r="P101" s="105">
        <v>-271750.21000000002</v>
      </c>
      <c r="Q101" s="105">
        <v>-701658.12</v>
      </c>
      <c r="R101" s="105">
        <v>-218904.25</v>
      </c>
      <c r="S101" s="105">
        <v>-2111397.2799999998</v>
      </c>
      <c r="T101" s="105">
        <v>-3221484.2199999997</v>
      </c>
      <c r="U101" s="104">
        <v>0.91254230460904806</v>
      </c>
      <c r="W101"/>
      <c r="X101"/>
      <c r="Y101"/>
      <c r="Z101"/>
      <c r="AA101"/>
      <c r="AB101"/>
      <c r="AC101"/>
      <c r="AD101"/>
    </row>
    <row r="102" spans="2:30" s="15" customFormat="1" ht="14.25" customHeight="1" x14ac:dyDescent="0.25">
      <c r="B102" s="41" t="s">
        <v>183</v>
      </c>
      <c r="C102" s="17" t="s">
        <v>184</v>
      </c>
      <c r="D102" s="105">
        <v>-239600</v>
      </c>
      <c r="E102" s="105">
        <v>0</v>
      </c>
      <c r="F102" s="105">
        <v>-12500</v>
      </c>
      <c r="G102" s="105">
        <v>-2482</v>
      </c>
      <c r="H102" s="105">
        <v>0</v>
      </c>
      <c r="I102" s="105">
        <v>-14982</v>
      </c>
      <c r="J102" s="105">
        <v>-8000</v>
      </c>
      <c r="K102" s="105">
        <v>-12400</v>
      </c>
      <c r="L102" s="105">
        <v>-3920</v>
      </c>
      <c r="M102" s="105">
        <v>-1000</v>
      </c>
      <c r="N102" s="105">
        <v>-25320</v>
      </c>
      <c r="O102" s="137">
        <v>-17000</v>
      </c>
      <c r="P102" s="105">
        <v>-3644</v>
      </c>
      <c r="Q102" s="105">
        <v>-4000</v>
      </c>
      <c r="R102" s="105">
        <v>-7310.9</v>
      </c>
      <c r="S102" s="105">
        <v>-31954.9</v>
      </c>
      <c r="T102" s="105">
        <v>-72256.899999999994</v>
      </c>
      <c r="U102" s="104">
        <v>0.30157303839732885</v>
      </c>
      <c r="W102"/>
      <c r="X102"/>
      <c r="Y102"/>
      <c r="Z102"/>
      <c r="AA102"/>
      <c r="AB102"/>
      <c r="AC102"/>
      <c r="AD102"/>
    </row>
    <row r="103" spans="2:30" s="15" customFormat="1" ht="14.25" customHeight="1" x14ac:dyDescent="0.25">
      <c r="B103" s="20" t="s">
        <v>185</v>
      </c>
      <c r="C103" s="19" t="s">
        <v>186</v>
      </c>
      <c r="D103" s="72">
        <v>0</v>
      </c>
      <c r="E103" s="117">
        <v>0</v>
      </c>
      <c r="F103" s="117">
        <v>0</v>
      </c>
      <c r="G103" s="117">
        <v>0</v>
      </c>
      <c r="H103" s="117">
        <v>0</v>
      </c>
      <c r="I103" s="85">
        <v>0</v>
      </c>
      <c r="J103" s="117">
        <v>0</v>
      </c>
      <c r="K103" s="117">
        <v>0</v>
      </c>
      <c r="L103" s="103">
        <v>0</v>
      </c>
      <c r="M103" s="117">
        <v>0</v>
      </c>
      <c r="N103" s="85">
        <v>0</v>
      </c>
      <c r="O103" s="188">
        <v>0</v>
      </c>
      <c r="P103" s="84">
        <v>0</v>
      </c>
      <c r="Q103" s="174">
        <v>0</v>
      </c>
      <c r="R103" s="103">
        <v>0</v>
      </c>
      <c r="S103" s="85">
        <v>0</v>
      </c>
      <c r="T103" s="85">
        <v>0</v>
      </c>
      <c r="U103" s="104" t="s">
        <v>355</v>
      </c>
      <c r="W103"/>
      <c r="X103"/>
      <c r="Y103"/>
      <c r="Z103"/>
      <c r="AA103"/>
      <c r="AB103"/>
      <c r="AC103"/>
      <c r="AD103"/>
    </row>
    <row r="104" spans="2:30" s="15" customFormat="1" ht="14.25" customHeight="1" x14ac:dyDescent="0.25">
      <c r="B104" s="20" t="s">
        <v>187</v>
      </c>
      <c r="C104" s="19" t="s">
        <v>188</v>
      </c>
      <c r="D104" s="72">
        <v>0</v>
      </c>
      <c r="E104" s="117">
        <v>0</v>
      </c>
      <c r="F104" s="117">
        <v>0</v>
      </c>
      <c r="G104" s="117">
        <v>0</v>
      </c>
      <c r="H104" s="117">
        <v>0</v>
      </c>
      <c r="I104" s="85">
        <v>0</v>
      </c>
      <c r="J104" s="117">
        <v>0</v>
      </c>
      <c r="K104" s="117">
        <v>0</v>
      </c>
      <c r="L104" s="103">
        <v>0</v>
      </c>
      <c r="M104" s="117">
        <v>0</v>
      </c>
      <c r="N104" s="85">
        <v>0</v>
      </c>
      <c r="O104" s="188">
        <v>0</v>
      </c>
      <c r="P104" s="84">
        <v>0</v>
      </c>
      <c r="Q104" s="174">
        <v>0</v>
      </c>
      <c r="R104" s="103">
        <v>0</v>
      </c>
      <c r="S104" s="85">
        <v>0</v>
      </c>
      <c r="T104" s="85">
        <v>0</v>
      </c>
      <c r="U104" s="104" t="s">
        <v>355</v>
      </c>
      <c r="W104"/>
      <c r="X104"/>
      <c r="Y104"/>
      <c r="Z104"/>
      <c r="AA104"/>
      <c r="AB104"/>
      <c r="AC104"/>
      <c r="AD104"/>
    </row>
    <row r="105" spans="2:30" s="15" customFormat="1" ht="14.25" customHeight="1" x14ac:dyDescent="0.25">
      <c r="B105" s="20" t="s">
        <v>189</v>
      </c>
      <c r="C105" s="19" t="s">
        <v>190</v>
      </c>
      <c r="D105" s="72">
        <v>0</v>
      </c>
      <c r="E105" s="117">
        <v>0</v>
      </c>
      <c r="F105" s="117">
        <v>0</v>
      </c>
      <c r="G105" s="117">
        <v>0</v>
      </c>
      <c r="H105" s="117">
        <v>0</v>
      </c>
      <c r="I105" s="85">
        <v>0</v>
      </c>
      <c r="J105" s="117">
        <v>0</v>
      </c>
      <c r="K105" s="117">
        <v>0</v>
      </c>
      <c r="L105" s="103">
        <v>0</v>
      </c>
      <c r="M105" s="117">
        <v>0</v>
      </c>
      <c r="N105" s="85">
        <v>0</v>
      </c>
      <c r="O105" s="177">
        <v>0</v>
      </c>
      <c r="P105" s="84">
        <v>0</v>
      </c>
      <c r="Q105" s="174">
        <v>0</v>
      </c>
      <c r="R105" s="103">
        <v>0</v>
      </c>
      <c r="S105" s="85">
        <v>0</v>
      </c>
      <c r="T105" s="85">
        <v>0</v>
      </c>
      <c r="U105" s="104" t="s">
        <v>355</v>
      </c>
      <c r="W105"/>
      <c r="X105"/>
      <c r="Y105"/>
      <c r="Z105"/>
      <c r="AA105"/>
      <c r="AB105"/>
      <c r="AC105"/>
      <c r="AD105"/>
    </row>
    <row r="106" spans="2:30" s="24" customFormat="1" ht="14.25" customHeight="1" x14ac:dyDescent="0.25">
      <c r="B106" s="20" t="s">
        <v>191</v>
      </c>
      <c r="C106" s="19" t="s">
        <v>192</v>
      </c>
      <c r="D106" s="72">
        <v>-5500</v>
      </c>
      <c r="E106" s="117">
        <v>0</v>
      </c>
      <c r="F106" s="117">
        <v>0</v>
      </c>
      <c r="G106" s="117">
        <v>-2482</v>
      </c>
      <c r="H106" s="117">
        <v>0</v>
      </c>
      <c r="I106" s="85">
        <v>-2482</v>
      </c>
      <c r="J106" s="117">
        <v>0</v>
      </c>
      <c r="K106" s="117">
        <v>0</v>
      </c>
      <c r="L106" s="103">
        <v>0</v>
      </c>
      <c r="M106" s="117">
        <v>0</v>
      </c>
      <c r="N106" s="85">
        <v>0</v>
      </c>
      <c r="O106" s="177">
        <v>0</v>
      </c>
      <c r="P106" s="84">
        <v>-380</v>
      </c>
      <c r="Q106" s="174">
        <v>0</v>
      </c>
      <c r="R106" s="103">
        <v>-654.9</v>
      </c>
      <c r="S106" s="85">
        <v>-1034.9000000000001</v>
      </c>
      <c r="T106" s="85">
        <v>-3516.9</v>
      </c>
      <c r="U106" s="104">
        <v>0.63943636363636369</v>
      </c>
      <c r="W106"/>
      <c r="X106"/>
      <c r="Y106"/>
      <c r="Z106"/>
      <c r="AA106"/>
      <c r="AB106"/>
      <c r="AC106"/>
      <c r="AD106"/>
    </row>
    <row r="107" spans="2:30" s="15" customFormat="1" ht="14.25" customHeight="1" x14ac:dyDescent="0.25">
      <c r="B107" s="20" t="s">
        <v>193</v>
      </c>
      <c r="C107" s="19" t="s">
        <v>194</v>
      </c>
      <c r="D107" s="72">
        <v>0</v>
      </c>
      <c r="E107" s="117">
        <v>0</v>
      </c>
      <c r="F107" s="117">
        <v>0</v>
      </c>
      <c r="G107" s="117">
        <v>0</v>
      </c>
      <c r="H107" s="117">
        <v>0</v>
      </c>
      <c r="I107" s="85">
        <v>0</v>
      </c>
      <c r="J107" s="117">
        <v>0</v>
      </c>
      <c r="K107" s="117">
        <v>0</v>
      </c>
      <c r="L107" s="103">
        <v>0</v>
      </c>
      <c r="M107" s="117">
        <v>0</v>
      </c>
      <c r="N107" s="85">
        <v>0</v>
      </c>
      <c r="O107" s="177">
        <v>0</v>
      </c>
      <c r="P107" s="84">
        <v>0</v>
      </c>
      <c r="Q107" s="174">
        <v>0</v>
      </c>
      <c r="R107" s="103">
        <v>0</v>
      </c>
      <c r="S107" s="85">
        <v>0</v>
      </c>
      <c r="T107" s="85">
        <v>0</v>
      </c>
      <c r="U107" s="104" t="s">
        <v>355</v>
      </c>
      <c r="W107"/>
      <c r="X107"/>
      <c r="Y107"/>
      <c r="Z107"/>
      <c r="AA107"/>
      <c r="AB107"/>
      <c r="AC107"/>
      <c r="AD107"/>
    </row>
    <row r="108" spans="2:30" s="15" customFormat="1" ht="14.25" customHeight="1" x14ac:dyDescent="0.25">
      <c r="B108" s="20" t="s">
        <v>195</v>
      </c>
      <c r="C108" s="19" t="s">
        <v>196</v>
      </c>
      <c r="D108" s="72">
        <v>0</v>
      </c>
      <c r="E108" s="117">
        <v>0</v>
      </c>
      <c r="F108" s="117">
        <v>0</v>
      </c>
      <c r="G108" s="117">
        <v>0</v>
      </c>
      <c r="H108" s="117">
        <v>0</v>
      </c>
      <c r="I108" s="85">
        <v>0</v>
      </c>
      <c r="J108" s="117">
        <v>0</v>
      </c>
      <c r="K108" s="117">
        <v>0</v>
      </c>
      <c r="L108" s="103">
        <v>0</v>
      </c>
      <c r="M108" s="117">
        <v>0</v>
      </c>
      <c r="N108" s="85">
        <v>0</v>
      </c>
      <c r="O108" s="177">
        <v>0</v>
      </c>
      <c r="P108" s="84">
        <v>0</v>
      </c>
      <c r="Q108" s="174">
        <v>0</v>
      </c>
      <c r="R108" s="103">
        <v>0</v>
      </c>
      <c r="S108" s="85">
        <v>0</v>
      </c>
      <c r="T108" s="85">
        <v>0</v>
      </c>
      <c r="U108" s="104" t="s">
        <v>355</v>
      </c>
      <c r="W108"/>
      <c r="X108"/>
      <c r="Y108"/>
      <c r="Z108"/>
      <c r="AA108"/>
      <c r="AB108"/>
      <c r="AC108"/>
      <c r="AD108"/>
    </row>
    <row r="109" spans="2:30" s="15" customFormat="1" ht="14.25" customHeight="1" x14ac:dyDescent="0.25">
      <c r="B109" s="20" t="s">
        <v>197</v>
      </c>
      <c r="C109" s="19" t="s">
        <v>198</v>
      </c>
      <c r="D109" s="72">
        <v>-10900</v>
      </c>
      <c r="E109" s="117">
        <v>0</v>
      </c>
      <c r="F109" s="117">
        <v>0</v>
      </c>
      <c r="G109" s="117">
        <v>0</v>
      </c>
      <c r="H109" s="117">
        <v>0</v>
      </c>
      <c r="I109" s="85">
        <v>0</v>
      </c>
      <c r="J109" s="117">
        <v>0</v>
      </c>
      <c r="K109" s="117">
        <v>0</v>
      </c>
      <c r="L109" s="103">
        <v>0</v>
      </c>
      <c r="M109" s="117">
        <v>0</v>
      </c>
      <c r="N109" s="85">
        <v>0</v>
      </c>
      <c r="O109" s="177">
        <v>0</v>
      </c>
      <c r="P109" s="84">
        <v>0</v>
      </c>
      <c r="Q109" s="174">
        <v>0</v>
      </c>
      <c r="R109" s="103">
        <v>0</v>
      </c>
      <c r="S109" s="85">
        <v>0</v>
      </c>
      <c r="T109" s="85">
        <v>0</v>
      </c>
      <c r="U109" s="104">
        <v>0</v>
      </c>
      <c r="W109"/>
      <c r="X109"/>
      <c r="Y109"/>
      <c r="Z109"/>
      <c r="AA109"/>
      <c r="AB109"/>
      <c r="AC109"/>
      <c r="AD109"/>
    </row>
    <row r="110" spans="2:30" s="15" customFormat="1" ht="14.25" customHeight="1" x14ac:dyDescent="0.25">
      <c r="B110" s="20" t="s">
        <v>199</v>
      </c>
      <c r="C110" s="19" t="s">
        <v>200</v>
      </c>
      <c r="D110" s="72">
        <v>-50800</v>
      </c>
      <c r="E110" s="117">
        <v>0</v>
      </c>
      <c r="F110" s="180">
        <v>-12500</v>
      </c>
      <c r="G110" s="117">
        <v>0</v>
      </c>
      <c r="H110" s="117">
        <v>0</v>
      </c>
      <c r="I110" s="85">
        <v>-12500</v>
      </c>
      <c r="J110" s="117">
        <v>-8000</v>
      </c>
      <c r="K110" s="117">
        <v>-8000</v>
      </c>
      <c r="L110" s="103">
        <v>0</v>
      </c>
      <c r="M110" s="117">
        <v>0</v>
      </c>
      <c r="N110" s="85">
        <v>-16000</v>
      </c>
      <c r="O110" s="177">
        <v>-17000</v>
      </c>
      <c r="P110" s="84">
        <v>0</v>
      </c>
      <c r="Q110" s="174">
        <v>-4000</v>
      </c>
      <c r="R110" s="186">
        <v>-8000</v>
      </c>
      <c r="S110" s="85">
        <v>-29000</v>
      </c>
      <c r="T110" s="85">
        <v>-57500</v>
      </c>
      <c r="U110" s="104">
        <v>1.1318897637795275</v>
      </c>
      <c r="W110"/>
      <c r="X110"/>
      <c r="Y110"/>
      <c r="Z110"/>
      <c r="AA110"/>
      <c r="AB110"/>
      <c r="AC110"/>
      <c r="AD110"/>
    </row>
    <row r="111" spans="2:30" s="15" customFormat="1" ht="14.25" customHeight="1" x14ac:dyDescent="0.25">
      <c r="B111" s="20" t="s">
        <v>201</v>
      </c>
      <c r="C111" s="19" t="s">
        <v>202</v>
      </c>
      <c r="D111" s="72">
        <v>-2200</v>
      </c>
      <c r="E111" s="117">
        <v>0</v>
      </c>
      <c r="F111" s="117">
        <v>0</v>
      </c>
      <c r="G111" s="117">
        <v>0</v>
      </c>
      <c r="H111" s="117">
        <v>0</v>
      </c>
      <c r="I111" s="85">
        <v>0</v>
      </c>
      <c r="J111" s="117">
        <v>0</v>
      </c>
      <c r="K111" s="117">
        <v>0</v>
      </c>
      <c r="L111" s="103">
        <v>0</v>
      </c>
      <c r="M111" s="117">
        <v>0</v>
      </c>
      <c r="N111" s="85">
        <v>0</v>
      </c>
      <c r="O111" s="177">
        <v>0</v>
      </c>
      <c r="P111" s="84">
        <v>0</v>
      </c>
      <c r="Q111" s="174">
        <v>0</v>
      </c>
      <c r="R111" s="103">
        <v>0</v>
      </c>
      <c r="S111" s="85">
        <v>0</v>
      </c>
      <c r="T111" s="85">
        <v>0</v>
      </c>
      <c r="U111" s="104">
        <v>0</v>
      </c>
      <c r="W111"/>
      <c r="X111"/>
      <c r="Y111"/>
      <c r="Z111"/>
      <c r="AA111"/>
      <c r="AB111"/>
      <c r="AC111"/>
      <c r="AD111"/>
    </row>
    <row r="112" spans="2:30" s="15" customFormat="1" ht="14.25" customHeight="1" x14ac:dyDescent="0.25">
      <c r="B112" s="20" t="s">
        <v>203</v>
      </c>
      <c r="C112" s="19" t="s">
        <v>204</v>
      </c>
      <c r="D112" s="72">
        <v>0</v>
      </c>
      <c r="E112" s="117">
        <v>0</v>
      </c>
      <c r="F112" s="117">
        <v>0</v>
      </c>
      <c r="G112" s="117">
        <v>0</v>
      </c>
      <c r="H112" s="117">
        <v>0</v>
      </c>
      <c r="I112" s="85">
        <v>0</v>
      </c>
      <c r="J112" s="117">
        <v>0</v>
      </c>
      <c r="K112" s="117">
        <v>0</v>
      </c>
      <c r="L112" s="103">
        <v>0</v>
      </c>
      <c r="M112" s="117">
        <v>0</v>
      </c>
      <c r="N112" s="85">
        <v>0</v>
      </c>
      <c r="O112" s="177">
        <v>0</v>
      </c>
      <c r="P112" s="84">
        <v>0</v>
      </c>
      <c r="Q112" s="174">
        <v>0</v>
      </c>
      <c r="R112" s="103">
        <v>0</v>
      </c>
      <c r="S112" s="85">
        <v>0</v>
      </c>
      <c r="T112" s="85">
        <v>0</v>
      </c>
      <c r="U112" s="104" t="s">
        <v>355</v>
      </c>
      <c r="W112"/>
      <c r="X112"/>
      <c r="Y112"/>
      <c r="Z112"/>
      <c r="AA112"/>
      <c r="AB112"/>
      <c r="AC112"/>
      <c r="AD112"/>
    </row>
    <row r="113" spans="2:30" s="15" customFormat="1" ht="14.25" customHeight="1" x14ac:dyDescent="0.25">
      <c r="B113" s="20" t="s">
        <v>205</v>
      </c>
      <c r="C113" s="19" t="s">
        <v>206</v>
      </c>
      <c r="D113" s="72">
        <v>-26000</v>
      </c>
      <c r="E113" s="117">
        <v>0</v>
      </c>
      <c r="F113" s="117">
        <v>0</v>
      </c>
      <c r="G113" s="117">
        <v>0</v>
      </c>
      <c r="H113" s="117">
        <v>0</v>
      </c>
      <c r="I113" s="85">
        <v>0</v>
      </c>
      <c r="J113" s="117">
        <v>0</v>
      </c>
      <c r="K113" s="117">
        <v>0</v>
      </c>
      <c r="L113" s="103">
        <v>0</v>
      </c>
      <c r="M113" s="117">
        <v>0</v>
      </c>
      <c r="N113" s="85">
        <v>0</v>
      </c>
      <c r="O113" s="177">
        <v>0</v>
      </c>
      <c r="P113" s="84">
        <v>0</v>
      </c>
      <c r="Q113" s="174">
        <v>0</v>
      </c>
      <c r="R113" s="103">
        <v>0</v>
      </c>
      <c r="S113" s="85">
        <v>0</v>
      </c>
      <c r="T113" s="85">
        <v>0</v>
      </c>
      <c r="U113" s="104">
        <v>0</v>
      </c>
      <c r="W113"/>
      <c r="X113"/>
      <c r="Y113"/>
      <c r="Z113"/>
      <c r="AA113"/>
      <c r="AB113"/>
      <c r="AC113"/>
      <c r="AD113"/>
    </row>
    <row r="114" spans="2:30" s="15" customFormat="1" ht="14.25" customHeight="1" x14ac:dyDescent="0.25">
      <c r="B114" s="20" t="s">
        <v>207</v>
      </c>
      <c r="C114" s="19" t="s">
        <v>208</v>
      </c>
      <c r="D114" s="72">
        <v>-10900</v>
      </c>
      <c r="E114" s="117">
        <v>0</v>
      </c>
      <c r="F114" s="117">
        <v>0</v>
      </c>
      <c r="G114" s="117">
        <v>0</v>
      </c>
      <c r="H114" s="117">
        <v>0</v>
      </c>
      <c r="I114" s="85">
        <v>0</v>
      </c>
      <c r="J114" s="117">
        <v>0</v>
      </c>
      <c r="K114" s="117">
        <v>0</v>
      </c>
      <c r="L114" s="103">
        <v>0</v>
      </c>
      <c r="M114" s="117">
        <v>0</v>
      </c>
      <c r="N114" s="85">
        <v>0</v>
      </c>
      <c r="O114" s="177">
        <v>0</v>
      </c>
      <c r="P114" s="84">
        <v>0</v>
      </c>
      <c r="Q114" s="174">
        <v>0</v>
      </c>
      <c r="R114" s="103">
        <v>0</v>
      </c>
      <c r="S114" s="85">
        <v>0</v>
      </c>
      <c r="T114" s="85">
        <v>0</v>
      </c>
      <c r="U114" s="104">
        <v>0</v>
      </c>
      <c r="W114"/>
      <c r="X114"/>
      <c r="Y114"/>
      <c r="Z114"/>
      <c r="AA114"/>
      <c r="AB114"/>
      <c r="AC114"/>
      <c r="AD114"/>
    </row>
    <row r="115" spans="2:30" s="15" customFormat="1" ht="14.25" customHeight="1" x14ac:dyDescent="0.25">
      <c r="B115" s="20" t="s">
        <v>209</v>
      </c>
      <c r="C115" s="19" t="s">
        <v>210</v>
      </c>
      <c r="D115" s="72">
        <v>-133300</v>
      </c>
      <c r="E115" s="117">
        <v>0</v>
      </c>
      <c r="F115" s="117">
        <v>0</v>
      </c>
      <c r="G115" s="117">
        <v>0</v>
      </c>
      <c r="H115" s="117">
        <v>0</v>
      </c>
      <c r="I115" s="85">
        <v>0</v>
      </c>
      <c r="J115" s="117">
        <v>0</v>
      </c>
      <c r="K115" s="117">
        <v>-4400</v>
      </c>
      <c r="L115" s="103">
        <v>-3920</v>
      </c>
      <c r="M115" s="117">
        <v>-1000</v>
      </c>
      <c r="N115" s="85">
        <v>-9320</v>
      </c>
      <c r="O115" s="177">
        <v>0</v>
      </c>
      <c r="P115" s="84">
        <v>-3264</v>
      </c>
      <c r="Q115" s="174">
        <v>0</v>
      </c>
      <c r="R115" s="103">
        <v>1344</v>
      </c>
      <c r="S115" s="85">
        <v>-1920</v>
      </c>
      <c r="T115" s="85">
        <v>-11240</v>
      </c>
      <c r="U115" s="104">
        <v>8.4321080270067517E-2</v>
      </c>
      <c r="W115"/>
      <c r="X115"/>
      <c r="Y115"/>
      <c r="Z115"/>
      <c r="AA115"/>
      <c r="AB115"/>
      <c r="AC115"/>
      <c r="AD115"/>
    </row>
    <row r="116" spans="2:30" s="22" customFormat="1" ht="14.25" customHeight="1" x14ac:dyDescent="0.25">
      <c r="B116" s="41" t="s">
        <v>211</v>
      </c>
      <c r="C116" s="17" t="s">
        <v>212</v>
      </c>
      <c r="D116" s="105">
        <v>-2833400</v>
      </c>
      <c r="E116" s="137">
        <v>-102777.74</v>
      </c>
      <c r="F116" s="105">
        <v>-152429.78999999998</v>
      </c>
      <c r="G116" s="105">
        <v>-86761.040000000008</v>
      </c>
      <c r="H116" s="105">
        <v>-117579.3</v>
      </c>
      <c r="I116" s="105">
        <v>-459547.86999999994</v>
      </c>
      <c r="J116" s="105">
        <v>-62850.2</v>
      </c>
      <c r="K116" s="105">
        <v>-74163.649999999994</v>
      </c>
      <c r="L116" s="105">
        <v>-196396.66</v>
      </c>
      <c r="M116" s="105">
        <v>-213147.13</v>
      </c>
      <c r="N116" s="105">
        <v>-546557.64</v>
      </c>
      <c r="O116" s="137">
        <v>-888772.7</v>
      </c>
      <c r="P116" s="105">
        <v>-256719.21000000002</v>
      </c>
      <c r="Q116" s="105">
        <v>-690601.96</v>
      </c>
      <c r="R116" s="105">
        <v>-133591.47</v>
      </c>
      <c r="S116" s="105">
        <v>-1969685.3399999999</v>
      </c>
      <c r="T116" s="105">
        <v>-2975790.8499999996</v>
      </c>
      <c r="U116" s="104">
        <v>1.0502544116609021</v>
      </c>
      <c r="W116"/>
      <c r="X116"/>
      <c r="Y116"/>
      <c r="Z116"/>
      <c r="AA116"/>
      <c r="AB116"/>
      <c r="AC116"/>
      <c r="AD116"/>
    </row>
    <row r="117" spans="2:30" s="15" customFormat="1" ht="14.25" customHeight="1" x14ac:dyDescent="0.25">
      <c r="B117" s="20" t="s">
        <v>213</v>
      </c>
      <c r="C117" s="19" t="s">
        <v>214</v>
      </c>
      <c r="D117" s="72">
        <v>-100000</v>
      </c>
      <c r="E117" s="117">
        <v>0</v>
      </c>
      <c r="F117" s="117">
        <v>0</v>
      </c>
      <c r="G117" s="117">
        <v>-41998.5</v>
      </c>
      <c r="H117" s="117">
        <v>-1812</v>
      </c>
      <c r="I117" s="85">
        <v>-43810.5</v>
      </c>
      <c r="J117" s="117">
        <v>-480</v>
      </c>
      <c r="K117" s="117">
        <v>-960</v>
      </c>
      <c r="L117" s="103">
        <v>0</v>
      </c>
      <c r="M117" s="117">
        <v>-12980</v>
      </c>
      <c r="N117" s="85">
        <v>-14420</v>
      </c>
      <c r="O117" s="177">
        <v>-11947.36</v>
      </c>
      <c r="P117" s="84">
        <v>-325</v>
      </c>
      <c r="Q117" s="174">
        <v>-960</v>
      </c>
      <c r="R117" s="103">
        <v>-45250.14</v>
      </c>
      <c r="S117" s="85">
        <v>-58482.5</v>
      </c>
      <c r="T117" s="85">
        <v>-116713</v>
      </c>
      <c r="U117" s="104">
        <v>1.16713</v>
      </c>
      <c r="W117"/>
      <c r="X117"/>
      <c r="Y117"/>
      <c r="Z117"/>
      <c r="AA117"/>
      <c r="AB117"/>
      <c r="AC117"/>
      <c r="AD117"/>
    </row>
    <row r="118" spans="2:30" s="15" customFormat="1" ht="14.25" customHeight="1" x14ac:dyDescent="0.25">
      <c r="B118" s="20" t="s">
        <v>215</v>
      </c>
      <c r="C118" s="19" t="s">
        <v>216</v>
      </c>
      <c r="D118" s="72">
        <v>0</v>
      </c>
      <c r="E118" s="117">
        <v>0</v>
      </c>
      <c r="F118" s="117">
        <v>0</v>
      </c>
      <c r="G118" s="117">
        <v>0</v>
      </c>
      <c r="H118" s="117">
        <v>0</v>
      </c>
      <c r="I118" s="85">
        <v>0</v>
      </c>
      <c r="J118" s="117">
        <v>0</v>
      </c>
      <c r="K118" s="117">
        <v>0</v>
      </c>
      <c r="L118" s="103">
        <v>0</v>
      </c>
      <c r="M118" s="117">
        <v>0</v>
      </c>
      <c r="N118" s="85">
        <v>0</v>
      </c>
      <c r="O118" s="177">
        <v>0</v>
      </c>
      <c r="P118" s="84">
        <v>0</v>
      </c>
      <c r="Q118" s="174">
        <v>0</v>
      </c>
      <c r="R118" s="103">
        <v>0</v>
      </c>
      <c r="S118" s="85">
        <v>0</v>
      </c>
      <c r="T118" s="85">
        <v>0</v>
      </c>
      <c r="U118" s="104" t="s">
        <v>355</v>
      </c>
      <c r="W118"/>
      <c r="X118"/>
      <c r="Y118"/>
      <c r="Z118"/>
      <c r="AA118"/>
      <c r="AB118"/>
      <c r="AC118"/>
      <c r="AD118"/>
    </row>
    <row r="119" spans="2:30" s="15" customFormat="1" ht="14.25" customHeight="1" x14ac:dyDescent="0.25">
      <c r="B119" s="20" t="s">
        <v>217</v>
      </c>
      <c r="C119" s="19" t="s">
        <v>218</v>
      </c>
      <c r="D119" s="72">
        <v>-1200000</v>
      </c>
      <c r="E119" s="117">
        <v>-102777.74</v>
      </c>
      <c r="F119" s="117">
        <v>-142429.78999999998</v>
      </c>
      <c r="G119" s="117">
        <v>-34762.54</v>
      </c>
      <c r="H119" s="117">
        <v>-27732.3</v>
      </c>
      <c r="I119" s="85">
        <v>-307702.36999999994</v>
      </c>
      <c r="J119" s="117">
        <v>-25189.809999999998</v>
      </c>
      <c r="K119" s="117">
        <v>-68203.649999999994</v>
      </c>
      <c r="L119" s="103">
        <v>-142936.66</v>
      </c>
      <c r="M119" s="117">
        <v>-77507.72</v>
      </c>
      <c r="N119" s="85">
        <v>-313837.83999999997</v>
      </c>
      <c r="O119" s="177">
        <v>-235692.34</v>
      </c>
      <c r="P119" s="84">
        <v>-229394.21000000002</v>
      </c>
      <c r="Q119" s="174">
        <v>-581294.6</v>
      </c>
      <c r="R119" s="103">
        <v>-35175.93</v>
      </c>
      <c r="S119" s="85">
        <v>-1081557.08</v>
      </c>
      <c r="T119" s="85">
        <v>-1703097.29</v>
      </c>
      <c r="U119" s="104">
        <v>1.4192477416666667</v>
      </c>
      <c r="W119"/>
      <c r="X119"/>
      <c r="Y119"/>
      <c r="Z119"/>
      <c r="AA119"/>
      <c r="AB119"/>
      <c r="AC119"/>
      <c r="AD119"/>
    </row>
    <row r="120" spans="2:30" s="15" customFormat="1" ht="14.25" customHeight="1" x14ac:dyDescent="0.25">
      <c r="B120" s="20" t="s">
        <v>219</v>
      </c>
      <c r="C120" s="19" t="s">
        <v>220</v>
      </c>
      <c r="D120" s="72">
        <v>0</v>
      </c>
      <c r="E120" s="117">
        <v>0</v>
      </c>
      <c r="F120" s="117">
        <v>0</v>
      </c>
      <c r="G120" s="117">
        <v>0</v>
      </c>
      <c r="H120" s="117">
        <v>0</v>
      </c>
      <c r="I120" s="85">
        <v>0</v>
      </c>
      <c r="J120" s="117">
        <v>0</v>
      </c>
      <c r="K120" s="117">
        <v>0</v>
      </c>
      <c r="L120" s="103">
        <v>0</v>
      </c>
      <c r="M120" s="117">
        <v>0</v>
      </c>
      <c r="N120" s="85">
        <v>0</v>
      </c>
      <c r="O120" s="177">
        <v>0</v>
      </c>
      <c r="P120" s="84">
        <v>0</v>
      </c>
      <c r="Q120" s="174">
        <v>0</v>
      </c>
      <c r="R120" s="103">
        <v>0</v>
      </c>
      <c r="S120" s="85">
        <v>0</v>
      </c>
      <c r="T120" s="85">
        <v>0</v>
      </c>
      <c r="U120" s="104" t="s">
        <v>355</v>
      </c>
      <c r="W120"/>
      <c r="X120"/>
      <c r="Y120"/>
      <c r="Z120"/>
      <c r="AA120"/>
      <c r="AB120"/>
      <c r="AC120"/>
      <c r="AD120"/>
    </row>
    <row r="121" spans="2:30" s="15" customFormat="1" ht="14.25" customHeight="1" x14ac:dyDescent="0.25">
      <c r="B121" s="20" t="s">
        <v>221</v>
      </c>
      <c r="C121" s="189" t="s">
        <v>222</v>
      </c>
      <c r="D121" s="72">
        <v>-14000</v>
      </c>
      <c r="E121" s="117">
        <v>0</v>
      </c>
      <c r="F121" s="117">
        <v>0</v>
      </c>
      <c r="G121" s="117">
        <v>0</v>
      </c>
      <c r="H121" s="117">
        <v>0</v>
      </c>
      <c r="I121" s="85">
        <v>0</v>
      </c>
      <c r="J121" s="117">
        <v>0</v>
      </c>
      <c r="K121" s="117">
        <v>0</v>
      </c>
      <c r="L121" s="103">
        <v>0</v>
      </c>
      <c r="M121" s="117">
        <v>0</v>
      </c>
      <c r="N121" s="85">
        <v>0</v>
      </c>
      <c r="O121" s="177">
        <v>0</v>
      </c>
      <c r="P121" s="84">
        <v>0</v>
      </c>
      <c r="Q121" s="174">
        <v>0</v>
      </c>
      <c r="R121" s="103">
        <v>0</v>
      </c>
      <c r="S121" s="85">
        <v>0</v>
      </c>
      <c r="T121" s="85">
        <v>0</v>
      </c>
      <c r="U121" s="104">
        <v>0</v>
      </c>
      <c r="W121"/>
      <c r="X121"/>
      <c r="Y121"/>
      <c r="Z121"/>
      <c r="AA121"/>
      <c r="AB121"/>
      <c r="AC121"/>
      <c r="AD121"/>
    </row>
    <row r="122" spans="2:30" s="15" customFormat="1" ht="14.25" customHeight="1" x14ac:dyDescent="0.25">
      <c r="B122" s="185" t="s">
        <v>223</v>
      </c>
      <c r="C122" s="189" t="s">
        <v>224</v>
      </c>
      <c r="D122" s="72">
        <v>-410600</v>
      </c>
      <c r="E122" s="117">
        <v>0</v>
      </c>
      <c r="F122" s="117">
        <v>0</v>
      </c>
      <c r="G122" s="117">
        <v>0</v>
      </c>
      <c r="H122" s="117">
        <v>-78035</v>
      </c>
      <c r="I122" s="85">
        <v>-78035</v>
      </c>
      <c r="J122" s="180">
        <v>-37180.39</v>
      </c>
      <c r="K122" s="117">
        <v>-5000</v>
      </c>
      <c r="L122" s="103">
        <v>-53460</v>
      </c>
      <c r="M122" s="117">
        <v>-122659.41</v>
      </c>
      <c r="N122" s="85">
        <v>-218299.8</v>
      </c>
      <c r="O122" s="177">
        <v>-41133</v>
      </c>
      <c r="P122" s="84">
        <v>-27000</v>
      </c>
      <c r="Q122" s="174">
        <v>-42056.46</v>
      </c>
      <c r="R122" s="103">
        <v>-53165.4</v>
      </c>
      <c r="S122" s="85">
        <v>-163354.85999999999</v>
      </c>
      <c r="T122" s="85">
        <v>-459689.66</v>
      </c>
      <c r="U122" s="104">
        <v>1.1195559181685337</v>
      </c>
      <c r="W122"/>
      <c r="X122"/>
      <c r="Y122"/>
      <c r="Z122"/>
      <c r="AA122"/>
      <c r="AB122"/>
      <c r="AC122"/>
      <c r="AD122"/>
    </row>
    <row r="123" spans="2:30" s="15" customFormat="1" ht="14.1" customHeight="1" x14ac:dyDescent="0.25">
      <c r="B123" s="20" t="s">
        <v>225</v>
      </c>
      <c r="C123" s="189" t="s">
        <v>226</v>
      </c>
      <c r="D123" s="72">
        <v>0</v>
      </c>
      <c r="E123" s="117">
        <v>0</v>
      </c>
      <c r="F123" s="117">
        <v>0</v>
      </c>
      <c r="G123" s="117">
        <v>0</v>
      </c>
      <c r="H123" s="117">
        <v>0</v>
      </c>
      <c r="I123" s="85">
        <v>0</v>
      </c>
      <c r="J123" s="117">
        <v>0</v>
      </c>
      <c r="K123" s="117">
        <v>0</v>
      </c>
      <c r="L123" s="103">
        <v>0</v>
      </c>
      <c r="M123" s="117">
        <v>0</v>
      </c>
      <c r="N123" s="85">
        <v>0</v>
      </c>
      <c r="O123" s="177">
        <v>0</v>
      </c>
      <c r="P123" s="84">
        <v>0</v>
      </c>
      <c r="Q123" s="174">
        <v>0</v>
      </c>
      <c r="R123" s="103">
        <v>0</v>
      </c>
      <c r="S123" s="85">
        <v>0</v>
      </c>
      <c r="T123" s="85">
        <v>0</v>
      </c>
      <c r="U123" s="104" t="s">
        <v>355</v>
      </c>
      <c r="W123"/>
      <c r="X123"/>
      <c r="Y123"/>
      <c r="Z123"/>
      <c r="AA123"/>
      <c r="AB123"/>
      <c r="AC123"/>
      <c r="AD123"/>
    </row>
    <row r="124" spans="2:30" s="15" customFormat="1" ht="14.25" customHeight="1" x14ac:dyDescent="0.25">
      <c r="B124" s="20" t="s">
        <v>227</v>
      </c>
      <c r="C124" s="19" t="s">
        <v>228</v>
      </c>
      <c r="D124" s="72">
        <v>0</v>
      </c>
      <c r="E124" s="117">
        <v>0</v>
      </c>
      <c r="F124" s="117">
        <v>0</v>
      </c>
      <c r="G124" s="117">
        <v>0</v>
      </c>
      <c r="H124" s="117">
        <v>0</v>
      </c>
      <c r="I124" s="85">
        <v>0</v>
      </c>
      <c r="J124" s="117">
        <v>0</v>
      </c>
      <c r="K124" s="117">
        <v>0</v>
      </c>
      <c r="L124" s="103">
        <v>0</v>
      </c>
      <c r="M124" s="117">
        <v>0</v>
      </c>
      <c r="N124" s="85">
        <v>0</v>
      </c>
      <c r="O124" s="177">
        <v>0</v>
      </c>
      <c r="P124" s="84">
        <v>0</v>
      </c>
      <c r="Q124" s="174">
        <v>0</v>
      </c>
      <c r="R124" s="103">
        <v>0</v>
      </c>
      <c r="S124" s="85">
        <v>0</v>
      </c>
      <c r="T124" s="85">
        <v>0</v>
      </c>
      <c r="U124" s="104" t="s">
        <v>355</v>
      </c>
      <c r="W124"/>
      <c r="X124"/>
      <c r="Y124"/>
      <c r="Z124"/>
      <c r="AA124"/>
      <c r="AB124"/>
      <c r="AC124"/>
      <c r="AD124"/>
    </row>
    <row r="125" spans="2:30" s="15" customFormat="1" ht="14.25" customHeight="1" x14ac:dyDescent="0.25">
      <c r="B125" s="20" t="s">
        <v>229</v>
      </c>
      <c r="C125" s="19" t="s">
        <v>230</v>
      </c>
      <c r="D125" s="72">
        <v>-108800</v>
      </c>
      <c r="E125" s="117">
        <v>0</v>
      </c>
      <c r="F125" s="117">
        <v>-10000</v>
      </c>
      <c r="G125" s="117">
        <v>-10000</v>
      </c>
      <c r="H125" s="117">
        <v>-10000</v>
      </c>
      <c r="I125" s="85">
        <v>-30000</v>
      </c>
      <c r="J125" s="117">
        <v>0</v>
      </c>
      <c r="K125" s="117">
        <v>0</v>
      </c>
      <c r="L125" s="103">
        <v>0</v>
      </c>
      <c r="M125" s="117">
        <v>0</v>
      </c>
      <c r="N125" s="85">
        <v>0</v>
      </c>
      <c r="O125" s="177">
        <v>0</v>
      </c>
      <c r="P125" s="84">
        <v>0</v>
      </c>
      <c r="Q125" s="174">
        <v>0</v>
      </c>
      <c r="R125" s="103">
        <v>0</v>
      </c>
      <c r="S125" s="85">
        <v>0</v>
      </c>
      <c r="T125" s="85">
        <v>-30000</v>
      </c>
      <c r="U125" s="104">
        <v>0.27573529411764708</v>
      </c>
      <c r="W125"/>
      <c r="X125"/>
      <c r="Y125"/>
      <c r="Z125"/>
      <c r="AA125"/>
      <c r="AB125"/>
      <c r="AC125"/>
      <c r="AD125"/>
    </row>
    <row r="126" spans="2:30" s="15" customFormat="1" ht="14.25" customHeight="1" x14ac:dyDescent="0.25">
      <c r="B126" s="20" t="s">
        <v>231</v>
      </c>
      <c r="C126" s="19" t="s">
        <v>232</v>
      </c>
      <c r="D126" s="72">
        <v>-1000000</v>
      </c>
      <c r="E126" s="117">
        <v>0</v>
      </c>
      <c r="F126" s="117">
        <v>0</v>
      </c>
      <c r="G126" s="117">
        <v>0</v>
      </c>
      <c r="H126" s="117">
        <v>0</v>
      </c>
      <c r="I126" s="85">
        <v>0</v>
      </c>
      <c r="J126" s="117">
        <v>0</v>
      </c>
      <c r="K126" s="117">
        <v>0</v>
      </c>
      <c r="L126" s="103">
        <v>0</v>
      </c>
      <c r="M126" s="117">
        <v>0</v>
      </c>
      <c r="N126" s="85">
        <v>0</v>
      </c>
      <c r="O126" s="177">
        <v>-600000</v>
      </c>
      <c r="P126" s="84">
        <v>0</v>
      </c>
      <c r="Q126" s="174">
        <v>-66290.899999999994</v>
      </c>
      <c r="R126" s="103">
        <v>0</v>
      </c>
      <c r="S126" s="85">
        <v>-666290.9</v>
      </c>
      <c r="T126" s="85">
        <v>-666290.9</v>
      </c>
      <c r="U126" s="104">
        <v>0.66629090000000002</v>
      </c>
      <c r="W126"/>
      <c r="X126"/>
      <c r="Y126"/>
      <c r="Z126"/>
      <c r="AA126"/>
      <c r="AB126"/>
      <c r="AC126"/>
      <c r="AD126"/>
    </row>
    <row r="127" spans="2:30" s="22" customFormat="1" ht="14.25" customHeight="1" x14ac:dyDescent="0.25">
      <c r="B127" s="41" t="s">
        <v>233</v>
      </c>
      <c r="C127" s="17" t="s">
        <v>234</v>
      </c>
      <c r="D127" s="105">
        <v>-283330</v>
      </c>
      <c r="E127" s="105">
        <v>-278.5</v>
      </c>
      <c r="F127" s="105">
        <v>0</v>
      </c>
      <c r="G127" s="105">
        <v>0</v>
      </c>
      <c r="H127" s="105">
        <v>0</v>
      </c>
      <c r="I127" s="105">
        <v>-278.5</v>
      </c>
      <c r="J127" s="117">
        <v>-20960</v>
      </c>
      <c r="K127" s="105">
        <v>-3120</v>
      </c>
      <c r="L127" s="105">
        <v>-6680</v>
      </c>
      <c r="M127" s="105">
        <v>-16100</v>
      </c>
      <c r="N127" s="105">
        <v>-46860</v>
      </c>
      <c r="O127" s="137">
        <v>-10925</v>
      </c>
      <c r="P127" s="105">
        <v>-9000</v>
      </c>
      <c r="Q127" s="105">
        <v>-4669.16</v>
      </c>
      <c r="R127" s="105">
        <v>-24778.5</v>
      </c>
      <c r="S127" s="105">
        <v>-49372.66</v>
      </c>
      <c r="T127" s="105">
        <v>-96511.16</v>
      </c>
      <c r="U127" s="104">
        <v>0.34063163096036425</v>
      </c>
      <c r="W127"/>
      <c r="X127"/>
      <c r="Y127"/>
      <c r="Z127"/>
      <c r="AA127"/>
      <c r="AB127"/>
      <c r="AC127"/>
      <c r="AD127"/>
    </row>
    <row r="128" spans="2:30" s="15" customFormat="1" ht="14.25" customHeight="1" x14ac:dyDescent="0.25">
      <c r="B128" s="20" t="s">
        <v>235</v>
      </c>
      <c r="C128" s="109" t="s">
        <v>236</v>
      </c>
      <c r="D128" s="72">
        <v>-126000</v>
      </c>
      <c r="E128" s="117">
        <v>-278.5</v>
      </c>
      <c r="F128" s="117">
        <v>0</v>
      </c>
      <c r="G128" s="117">
        <v>0</v>
      </c>
      <c r="H128" s="117">
        <v>0</v>
      </c>
      <c r="I128" s="85">
        <v>-278.5</v>
      </c>
      <c r="J128" s="117">
        <v>-7200</v>
      </c>
      <c r="K128" s="117">
        <v>-1920</v>
      </c>
      <c r="L128" s="103">
        <v>-6680</v>
      </c>
      <c r="M128" s="117">
        <v>-15300</v>
      </c>
      <c r="N128" s="85">
        <v>-31100</v>
      </c>
      <c r="O128" s="177">
        <v>-9965</v>
      </c>
      <c r="P128" s="84">
        <v>-9000</v>
      </c>
      <c r="Q128" s="174">
        <v>-3869.16</v>
      </c>
      <c r="R128" s="103">
        <v>-22698.5</v>
      </c>
      <c r="S128" s="85">
        <v>-45532.66</v>
      </c>
      <c r="T128" s="85">
        <v>-76911.16</v>
      </c>
      <c r="U128" s="104">
        <v>0.61040603174603181</v>
      </c>
      <c r="W128"/>
      <c r="X128"/>
      <c r="Y128"/>
      <c r="Z128"/>
      <c r="AA128"/>
      <c r="AB128"/>
      <c r="AC128"/>
      <c r="AD128"/>
    </row>
    <row r="129" spans="2:30" s="15" customFormat="1" ht="14.25" customHeight="1" x14ac:dyDescent="0.25">
      <c r="B129" s="20" t="s">
        <v>237</v>
      </c>
      <c r="C129" s="109" t="s">
        <v>238</v>
      </c>
      <c r="D129" s="72">
        <v>-2520</v>
      </c>
      <c r="E129" s="117">
        <v>0</v>
      </c>
      <c r="F129" s="117">
        <v>0</v>
      </c>
      <c r="G129" s="117">
        <v>0</v>
      </c>
      <c r="H129" s="117">
        <v>0</v>
      </c>
      <c r="I129" s="85">
        <v>0</v>
      </c>
      <c r="J129" s="117">
        <v>0</v>
      </c>
      <c r="K129" s="117">
        <v>0</v>
      </c>
      <c r="L129" s="103">
        <v>0</v>
      </c>
      <c r="M129" s="117">
        <v>0</v>
      </c>
      <c r="N129" s="85">
        <v>0</v>
      </c>
      <c r="O129" s="177">
        <v>0</v>
      </c>
      <c r="P129" s="84">
        <v>0</v>
      </c>
      <c r="Q129" s="174">
        <v>0</v>
      </c>
      <c r="R129" s="103">
        <v>0</v>
      </c>
      <c r="S129" s="85">
        <v>0</v>
      </c>
      <c r="T129" s="85">
        <v>0</v>
      </c>
      <c r="U129" s="104">
        <v>0</v>
      </c>
      <c r="W129"/>
      <c r="X129"/>
      <c r="Y129"/>
      <c r="Z129"/>
      <c r="AA129"/>
      <c r="AB129"/>
      <c r="AC129"/>
      <c r="AD129"/>
    </row>
    <row r="130" spans="2:30" s="15" customFormat="1" ht="14.25" customHeight="1" x14ac:dyDescent="0.25">
      <c r="B130" s="20" t="s">
        <v>239</v>
      </c>
      <c r="C130" s="109" t="s">
        <v>240</v>
      </c>
      <c r="D130" s="72">
        <v>-11120</v>
      </c>
      <c r="E130" s="117">
        <v>0</v>
      </c>
      <c r="F130" s="117">
        <v>0</v>
      </c>
      <c r="G130" s="117">
        <v>0</v>
      </c>
      <c r="H130" s="117">
        <v>0</v>
      </c>
      <c r="I130" s="85">
        <v>0</v>
      </c>
      <c r="J130" s="117">
        <v>-13760</v>
      </c>
      <c r="K130" s="117">
        <v>-1200</v>
      </c>
      <c r="L130" s="103">
        <v>0</v>
      </c>
      <c r="M130" s="117">
        <v>-800</v>
      </c>
      <c r="N130" s="85">
        <v>-15760</v>
      </c>
      <c r="O130" s="177">
        <v>-960</v>
      </c>
      <c r="P130" s="84">
        <v>0</v>
      </c>
      <c r="Q130" s="174">
        <v>-800</v>
      </c>
      <c r="R130" s="103">
        <v>-2080</v>
      </c>
      <c r="S130" s="85">
        <v>-3840</v>
      </c>
      <c r="T130" s="85">
        <v>-19600</v>
      </c>
      <c r="U130" s="104">
        <v>1.7625899280575539</v>
      </c>
      <c r="W130"/>
      <c r="X130"/>
      <c r="Y130"/>
      <c r="Z130"/>
      <c r="AA130"/>
      <c r="AB130"/>
      <c r="AC130"/>
      <c r="AD130"/>
    </row>
    <row r="131" spans="2:30" s="15" customFormat="1" ht="14.25" customHeight="1" x14ac:dyDescent="0.25">
      <c r="B131" s="20" t="s">
        <v>241</v>
      </c>
      <c r="C131" s="109" t="s">
        <v>242</v>
      </c>
      <c r="D131" s="72">
        <v>-21000</v>
      </c>
      <c r="E131" s="117">
        <v>0</v>
      </c>
      <c r="F131" s="117">
        <v>0</v>
      </c>
      <c r="G131" s="117">
        <v>0</v>
      </c>
      <c r="H131" s="117">
        <v>0</v>
      </c>
      <c r="I131" s="85">
        <v>0</v>
      </c>
      <c r="J131" s="117">
        <v>0</v>
      </c>
      <c r="K131" s="117">
        <v>0</v>
      </c>
      <c r="L131" s="103">
        <v>0</v>
      </c>
      <c r="M131" s="117">
        <v>0</v>
      </c>
      <c r="N131" s="85">
        <v>0</v>
      </c>
      <c r="O131" s="177">
        <v>0</v>
      </c>
      <c r="P131" s="84">
        <v>0</v>
      </c>
      <c r="Q131" s="174">
        <v>0</v>
      </c>
      <c r="R131" s="103">
        <v>0</v>
      </c>
      <c r="S131" s="85">
        <v>0</v>
      </c>
      <c r="T131" s="85">
        <v>0</v>
      </c>
      <c r="U131" s="104">
        <v>0</v>
      </c>
      <c r="W131"/>
      <c r="X131"/>
      <c r="Y131"/>
      <c r="Z131"/>
      <c r="AA131"/>
      <c r="AB131"/>
      <c r="AC131"/>
      <c r="AD131"/>
    </row>
    <row r="132" spans="2:30" s="15" customFormat="1" ht="14.25" customHeight="1" x14ac:dyDescent="0.25">
      <c r="B132" s="20" t="s">
        <v>243</v>
      </c>
      <c r="C132" s="109" t="s">
        <v>244</v>
      </c>
      <c r="D132" s="72">
        <v>0</v>
      </c>
      <c r="E132" s="117">
        <v>0</v>
      </c>
      <c r="F132" s="117">
        <v>0</v>
      </c>
      <c r="G132" s="117">
        <v>0</v>
      </c>
      <c r="H132" s="117">
        <v>0</v>
      </c>
      <c r="I132" s="85">
        <v>0</v>
      </c>
      <c r="J132" s="117">
        <v>0</v>
      </c>
      <c r="K132" s="117">
        <v>0</v>
      </c>
      <c r="L132" s="103">
        <v>0</v>
      </c>
      <c r="M132" s="117">
        <v>0</v>
      </c>
      <c r="N132" s="85">
        <v>0</v>
      </c>
      <c r="O132" s="177">
        <v>0</v>
      </c>
      <c r="P132" s="84">
        <v>0</v>
      </c>
      <c r="Q132" s="174">
        <v>0</v>
      </c>
      <c r="R132" s="103">
        <v>0</v>
      </c>
      <c r="S132" s="85">
        <v>0</v>
      </c>
      <c r="T132" s="85">
        <v>0</v>
      </c>
      <c r="U132" s="104" t="s">
        <v>355</v>
      </c>
      <c r="W132"/>
      <c r="X132"/>
      <c r="Y132"/>
      <c r="Z132"/>
      <c r="AA132"/>
      <c r="AB132"/>
      <c r="AC132"/>
      <c r="AD132"/>
    </row>
    <row r="133" spans="2:30" s="15" customFormat="1" ht="14.25" customHeight="1" x14ac:dyDescent="0.25">
      <c r="B133" s="20" t="s">
        <v>245</v>
      </c>
      <c r="C133" s="109" t="s">
        <v>246</v>
      </c>
      <c r="D133" s="72">
        <v>-122690</v>
      </c>
      <c r="E133" s="117">
        <v>0</v>
      </c>
      <c r="F133" s="117">
        <v>0</v>
      </c>
      <c r="G133" s="117">
        <v>0</v>
      </c>
      <c r="H133" s="117">
        <v>0</v>
      </c>
      <c r="I133" s="85">
        <v>0</v>
      </c>
      <c r="J133" s="117">
        <v>0</v>
      </c>
      <c r="K133" s="117">
        <v>0</v>
      </c>
      <c r="L133" s="103">
        <v>0</v>
      </c>
      <c r="M133" s="117">
        <v>0</v>
      </c>
      <c r="N133" s="85">
        <v>0</v>
      </c>
      <c r="O133" s="177">
        <v>0</v>
      </c>
      <c r="P133" s="84">
        <v>0</v>
      </c>
      <c r="Q133" s="174">
        <v>0</v>
      </c>
      <c r="R133" s="103">
        <v>0</v>
      </c>
      <c r="S133" s="85">
        <v>0</v>
      </c>
      <c r="T133" s="85">
        <v>0</v>
      </c>
      <c r="U133" s="104">
        <v>0</v>
      </c>
      <c r="W133"/>
      <c r="X133"/>
      <c r="Y133"/>
      <c r="Z133"/>
      <c r="AA133"/>
      <c r="AB133"/>
      <c r="AC133"/>
      <c r="AD133"/>
    </row>
    <row r="134" spans="2:30" s="22" customFormat="1" ht="14.25" customHeight="1" x14ac:dyDescent="0.25">
      <c r="B134" s="41" t="s">
        <v>247</v>
      </c>
      <c r="C134" s="17" t="s">
        <v>248</v>
      </c>
      <c r="D134" s="105">
        <v>-32500</v>
      </c>
      <c r="E134" s="105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17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4">
        <v>0</v>
      </c>
      <c r="W134"/>
      <c r="X134"/>
      <c r="Y134"/>
      <c r="Z134"/>
      <c r="AA134"/>
      <c r="AB134"/>
      <c r="AC134"/>
      <c r="AD134"/>
    </row>
    <row r="135" spans="2:30" s="15" customFormat="1" ht="14.25" customHeight="1" x14ac:dyDescent="0.25">
      <c r="B135" s="20" t="s">
        <v>249</v>
      </c>
      <c r="C135" s="109" t="s">
        <v>250</v>
      </c>
      <c r="D135" s="72">
        <v>-32500</v>
      </c>
      <c r="E135" s="117">
        <v>0</v>
      </c>
      <c r="F135" s="117">
        <v>0</v>
      </c>
      <c r="G135" s="117">
        <v>0</v>
      </c>
      <c r="H135" s="117">
        <v>0</v>
      </c>
      <c r="I135" s="85">
        <v>0</v>
      </c>
      <c r="J135" s="117">
        <v>0</v>
      </c>
      <c r="K135" s="117">
        <v>0</v>
      </c>
      <c r="L135" s="85"/>
      <c r="M135" s="117">
        <v>0</v>
      </c>
      <c r="N135" s="85">
        <v>0</v>
      </c>
      <c r="O135" s="177">
        <v>0</v>
      </c>
      <c r="P135" s="84">
        <v>0</v>
      </c>
      <c r="Q135" s="174">
        <v>0</v>
      </c>
      <c r="R135" s="103">
        <v>0</v>
      </c>
      <c r="S135" s="85">
        <v>0</v>
      </c>
      <c r="T135" s="85">
        <v>0</v>
      </c>
      <c r="U135" s="104">
        <v>0</v>
      </c>
      <c r="W135"/>
      <c r="X135"/>
      <c r="Y135"/>
      <c r="Z135"/>
      <c r="AA135"/>
      <c r="AB135"/>
      <c r="AC135"/>
      <c r="AD135"/>
    </row>
    <row r="136" spans="2:30" s="15" customFormat="1" ht="25.7" customHeight="1" x14ac:dyDescent="0.25">
      <c r="B136" s="20"/>
      <c r="C136" s="60" t="s">
        <v>91</v>
      </c>
      <c r="D136" s="35" t="s">
        <v>11</v>
      </c>
      <c r="E136" s="35" t="s">
        <v>12</v>
      </c>
      <c r="F136" s="35" t="s">
        <v>13</v>
      </c>
      <c r="G136" s="35" t="s">
        <v>14</v>
      </c>
      <c r="H136" s="35" t="s">
        <v>15</v>
      </c>
      <c r="I136" s="35" t="s">
        <v>16</v>
      </c>
      <c r="J136" s="4" t="s">
        <v>17</v>
      </c>
      <c r="K136" s="4" t="s">
        <v>18</v>
      </c>
      <c r="L136" s="4" t="s">
        <v>19</v>
      </c>
      <c r="M136" s="4" t="s">
        <v>20</v>
      </c>
      <c r="N136" s="35" t="s">
        <v>21</v>
      </c>
      <c r="O136" s="4" t="s">
        <v>22</v>
      </c>
      <c r="P136" s="4" t="s">
        <v>23</v>
      </c>
      <c r="Q136" s="4" t="s">
        <v>24</v>
      </c>
      <c r="R136" s="4" t="s">
        <v>25</v>
      </c>
      <c r="S136" s="35" t="s">
        <v>26</v>
      </c>
      <c r="T136" s="35" t="s">
        <v>27</v>
      </c>
      <c r="U136" s="1" t="s">
        <v>28</v>
      </c>
      <c r="W136"/>
      <c r="X136"/>
      <c r="Y136"/>
      <c r="Z136"/>
      <c r="AA136"/>
      <c r="AB136"/>
      <c r="AC136"/>
      <c r="AD136"/>
    </row>
    <row r="137" spans="2:30" s="22" customFormat="1" ht="14.25" customHeight="1" x14ac:dyDescent="0.25">
      <c r="B137" s="41" t="s">
        <v>251</v>
      </c>
      <c r="C137" s="17" t="s">
        <v>252</v>
      </c>
      <c r="D137" s="105">
        <v>-141400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-9730.93</v>
      </c>
      <c r="K137" s="105">
        <v>0</v>
      </c>
      <c r="L137" s="105">
        <v>-2025</v>
      </c>
      <c r="M137" s="105">
        <v>-4785</v>
      </c>
      <c r="N137" s="105">
        <v>-16540.93</v>
      </c>
      <c r="O137" s="137">
        <v>-2387</v>
      </c>
      <c r="P137" s="105">
        <v>-2387</v>
      </c>
      <c r="Q137" s="105">
        <v>-2387</v>
      </c>
      <c r="R137" s="105">
        <v>-53223.380000000005</v>
      </c>
      <c r="S137" s="105">
        <v>-60384.380000000005</v>
      </c>
      <c r="T137" s="105">
        <v>-76925.31</v>
      </c>
      <c r="U137" s="104">
        <v>0.54402623762376234</v>
      </c>
      <c r="W137"/>
      <c r="X137"/>
      <c r="Y137"/>
      <c r="Z137"/>
      <c r="AA137"/>
      <c r="AB137"/>
      <c r="AC137"/>
      <c r="AD137"/>
    </row>
    <row r="138" spans="2:30" s="15" customFormat="1" ht="14.25" customHeight="1" x14ac:dyDescent="0.25">
      <c r="B138" s="20" t="s">
        <v>253</v>
      </c>
      <c r="C138" s="19" t="s">
        <v>254</v>
      </c>
      <c r="D138" s="72">
        <v>0</v>
      </c>
      <c r="E138" s="117">
        <v>0</v>
      </c>
      <c r="F138" s="117">
        <v>0</v>
      </c>
      <c r="G138" s="117">
        <v>0</v>
      </c>
      <c r="H138" s="117">
        <v>0</v>
      </c>
      <c r="I138" s="85">
        <v>0</v>
      </c>
      <c r="J138" s="117">
        <v>0</v>
      </c>
      <c r="K138" s="117">
        <v>0</v>
      </c>
      <c r="L138" s="103">
        <v>0</v>
      </c>
      <c r="M138" s="117">
        <v>0</v>
      </c>
      <c r="N138" s="85">
        <v>0</v>
      </c>
      <c r="O138" s="177">
        <v>0</v>
      </c>
      <c r="P138" s="84">
        <v>0</v>
      </c>
      <c r="Q138" s="174">
        <v>0</v>
      </c>
      <c r="R138" s="103">
        <v>0</v>
      </c>
      <c r="S138" s="85">
        <v>0</v>
      </c>
      <c r="T138" s="85">
        <v>0</v>
      </c>
      <c r="U138" s="104" t="s">
        <v>355</v>
      </c>
      <c r="W138"/>
      <c r="X138"/>
      <c r="Y138"/>
      <c r="Z138"/>
      <c r="AA138"/>
      <c r="AB138"/>
      <c r="AC138"/>
      <c r="AD138"/>
    </row>
    <row r="139" spans="2:30" s="15" customFormat="1" ht="14.25" customHeight="1" x14ac:dyDescent="0.25">
      <c r="B139" s="20" t="s">
        <v>255</v>
      </c>
      <c r="C139" s="19" t="s">
        <v>256</v>
      </c>
      <c r="D139" s="72">
        <v>0</v>
      </c>
      <c r="E139" s="117">
        <v>0</v>
      </c>
      <c r="F139" s="117">
        <v>0</v>
      </c>
      <c r="G139" s="117">
        <v>0</v>
      </c>
      <c r="H139" s="117">
        <v>0</v>
      </c>
      <c r="I139" s="85">
        <v>0</v>
      </c>
      <c r="J139" s="117">
        <v>0</v>
      </c>
      <c r="K139" s="117">
        <v>0</v>
      </c>
      <c r="L139" s="103">
        <v>0</v>
      </c>
      <c r="M139" s="117">
        <v>0</v>
      </c>
      <c r="N139" s="85">
        <v>0</v>
      </c>
      <c r="O139" s="177">
        <v>0</v>
      </c>
      <c r="P139" s="84">
        <v>0</v>
      </c>
      <c r="Q139" s="174">
        <v>0</v>
      </c>
      <c r="R139" s="103">
        <v>0</v>
      </c>
      <c r="S139" s="85">
        <v>0</v>
      </c>
      <c r="T139" s="85">
        <v>0</v>
      </c>
      <c r="U139" s="104" t="s">
        <v>355</v>
      </c>
      <c r="W139"/>
      <c r="X139"/>
      <c r="Y139"/>
      <c r="Z139"/>
      <c r="AA139"/>
      <c r="AB139"/>
      <c r="AC139"/>
      <c r="AD139"/>
    </row>
    <row r="140" spans="2:30" s="15" customFormat="1" ht="14.25" customHeight="1" x14ac:dyDescent="0.25">
      <c r="B140" s="20" t="s">
        <v>257</v>
      </c>
      <c r="C140" s="19" t="s">
        <v>258</v>
      </c>
      <c r="D140" s="72">
        <v>-14400</v>
      </c>
      <c r="E140" s="117">
        <v>0</v>
      </c>
      <c r="F140" s="117">
        <v>0</v>
      </c>
      <c r="G140" s="117">
        <v>0</v>
      </c>
      <c r="H140" s="117">
        <v>0</v>
      </c>
      <c r="I140" s="85">
        <v>0</v>
      </c>
      <c r="J140" s="117">
        <v>0</v>
      </c>
      <c r="K140" s="117">
        <v>0</v>
      </c>
      <c r="L140" s="103">
        <v>-2025</v>
      </c>
      <c r="M140" s="117">
        <v>0</v>
      </c>
      <c r="N140" s="85">
        <v>-2025</v>
      </c>
      <c r="O140" s="177">
        <v>0</v>
      </c>
      <c r="P140" s="84">
        <v>0</v>
      </c>
      <c r="Q140" s="174">
        <v>0</v>
      </c>
      <c r="R140" s="103">
        <v>0</v>
      </c>
      <c r="S140" s="85">
        <v>0</v>
      </c>
      <c r="T140" s="85">
        <v>-2025</v>
      </c>
      <c r="U140" s="104">
        <v>0.140625</v>
      </c>
      <c r="W140"/>
      <c r="X140"/>
      <c r="Y140"/>
      <c r="Z140"/>
      <c r="AA140"/>
      <c r="AB140"/>
      <c r="AC140"/>
      <c r="AD140"/>
    </row>
    <row r="141" spans="2:30" s="15" customFormat="1" ht="14.25" customHeight="1" x14ac:dyDescent="0.25">
      <c r="B141" s="20" t="s">
        <v>259</v>
      </c>
      <c r="C141" s="19" t="s">
        <v>260</v>
      </c>
      <c r="D141" s="72">
        <v>0</v>
      </c>
      <c r="E141" s="117">
        <v>0</v>
      </c>
      <c r="F141" s="117">
        <v>0</v>
      </c>
      <c r="G141" s="117">
        <v>0</v>
      </c>
      <c r="H141" s="117">
        <v>0</v>
      </c>
      <c r="I141" s="85">
        <v>0</v>
      </c>
      <c r="J141" s="117">
        <v>0</v>
      </c>
      <c r="K141" s="117">
        <v>0</v>
      </c>
      <c r="L141" s="103">
        <v>0</v>
      </c>
      <c r="M141" s="117">
        <v>0</v>
      </c>
      <c r="N141" s="85">
        <v>0</v>
      </c>
      <c r="O141" s="177">
        <v>0</v>
      </c>
      <c r="P141" s="84">
        <v>0</v>
      </c>
      <c r="Q141" s="174">
        <v>0</v>
      </c>
      <c r="R141" s="103">
        <v>0</v>
      </c>
      <c r="S141" s="85">
        <v>0</v>
      </c>
      <c r="T141" s="85">
        <v>0</v>
      </c>
      <c r="U141" s="104" t="s">
        <v>355</v>
      </c>
      <c r="W141"/>
      <c r="X141"/>
      <c r="Y141"/>
      <c r="Z141"/>
      <c r="AA141"/>
      <c r="AB141"/>
      <c r="AC141"/>
      <c r="AD141"/>
    </row>
    <row r="142" spans="2:30" ht="14.25" customHeight="1" x14ac:dyDescent="0.25">
      <c r="B142" s="20" t="s">
        <v>261</v>
      </c>
      <c r="C142" s="19" t="s">
        <v>262</v>
      </c>
      <c r="D142" s="72">
        <v>0</v>
      </c>
      <c r="E142" s="117">
        <v>0</v>
      </c>
      <c r="F142" s="117">
        <v>0</v>
      </c>
      <c r="G142" s="117">
        <v>0</v>
      </c>
      <c r="H142" s="117">
        <v>0</v>
      </c>
      <c r="I142" s="85">
        <v>0</v>
      </c>
      <c r="J142" s="117">
        <v>0</v>
      </c>
      <c r="K142" s="117">
        <v>0</v>
      </c>
      <c r="L142" s="103">
        <v>0</v>
      </c>
      <c r="M142" s="117">
        <v>0</v>
      </c>
      <c r="N142" s="85">
        <v>0</v>
      </c>
      <c r="O142" s="177">
        <v>0</v>
      </c>
      <c r="P142" s="84">
        <v>0</v>
      </c>
      <c r="Q142" s="174">
        <v>0</v>
      </c>
      <c r="R142" s="103">
        <v>0</v>
      </c>
      <c r="S142" s="85">
        <v>0</v>
      </c>
      <c r="T142" s="85">
        <v>0</v>
      </c>
      <c r="U142" s="104" t="s">
        <v>355</v>
      </c>
    </row>
    <row r="143" spans="2:30" s="15" customFormat="1" ht="14.25" customHeight="1" x14ac:dyDescent="0.25">
      <c r="B143" s="20" t="s">
        <v>263</v>
      </c>
      <c r="C143" s="19" t="s">
        <v>264</v>
      </c>
      <c r="D143" s="72">
        <v>0</v>
      </c>
      <c r="E143" s="117">
        <v>0</v>
      </c>
      <c r="F143" s="117">
        <v>0</v>
      </c>
      <c r="G143" s="117">
        <v>0</v>
      </c>
      <c r="H143" s="117">
        <v>0</v>
      </c>
      <c r="I143" s="85">
        <v>0</v>
      </c>
      <c r="J143" s="117">
        <v>0</v>
      </c>
      <c r="K143" s="117">
        <v>0</v>
      </c>
      <c r="L143" s="103">
        <v>0</v>
      </c>
      <c r="M143" s="117">
        <v>0</v>
      </c>
      <c r="N143" s="85">
        <v>0</v>
      </c>
      <c r="O143" s="177">
        <v>0</v>
      </c>
      <c r="P143" s="84">
        <v>0</v>
      </c>
      <c r="Q143" s="174">
        <v>0</v>
      </c>
      <c r="R143" s="103">
        <v>0</v>
      </c>
      <c r="S143" s="85">
        <v>0</v>
      </c>
      <c r="T143" s="85">
        <v>0</v>
      </c>
      <c r="U143" s="104" t="s">
        <v>355</v>
      </c>
      <c r="W143"/>
      <c r="X143"/>
      <c r="Y143"/>
      <c r="Z143"/>
      <c r="AA143"/>
      <c r="AB143"/>
      <c r="AC143"/>
      <c r="AD143"/>
    </row>
    <row r="144" spans="2:30" ht="14.25" customHeight="1" x14ac:dyDescent="0.25">
      <c r="B144" s="20" t="s">
        <v>265</v>
      </c>
      <c r="C144" s="19" t="s">
        <v>266</v>
      </c>
      <c r="D144" s="72">
        <v>-18000</v>
      </c>
      <c r="E144" s="117">
        <v>0</v>
      </c>
      <c r="F144" s="117">
        <v>0</v>
      </c>
      <c r="G144" s="117">
        <v>0</v>
      </c>
      <c r="H144" s="117">
        <v>0</v>
      </c>
      <c r="I144" s="85">
        <v>0</v>
      </c>
      <c r="J144" s="117">
        <v>0</v>
      </c>
      <c r="K144" s="117">
        <v>0</v>
      </c>
      <c r="L144" s="103">
        <v>0</v>
      </c>
      <c r="M144" s="117">
        <v>0</v>
      </c>
      <c r="N144" s="85">
        <v>0</v>
      </c>
      <c r="O144" s="177">
        <v>0</v>
      </c>
      <c r="P144" s="84">
        <v>0</v>
      </c>
      <c r="Q144" s="174">
        <v>0</v>
      </c>
      <c r="R144" s="103">
        <v>0</v>
      </c>
      <c r="S144" s="85">
        <v>0</v>
      </c>
      <c r="T144" s="85">
        <v>0</v>
      </c>
      <c r="U144" s="104">
        <v>0</v>
      </c>
    </row>
    <row r="145" spans="2:30" ht="14.25" customHeight="1" x14ac:dyDescent="0.25">
      <c r="B145" s="20" t="s">
        <v>267</v>
      </c>
      <c r="C145" s="26" t="s">
        <v>71</v>
      </c>
      <c r="D145" s="72">
        <v>-100000</v>
      </c>
      <c r="E145" s="117">
        <v>0</v>
      </c>
      <c r="F145" s="117">
        <v>0</v>
      </c>
      <c r="G145" s="117">
        <v>0</v>
      </c>
      <c r="H145" s="117">
        <v>0</v>
      </c>
      <c r="I145" s="85">
        <v>0</v>
      </c>
      <c r="J145" s="117">
        <v>-9730.93</v>
      </c>
      <c r="K145" s="117">
        <v>0</v>
      </c>
      <c r="L145" s="103">
        <v>0</v>
      </c>
      <c r="M145" s="117">
        <v>-4785</v>
      </c>
      <c r="N145" s="85">
        <v>-14515.93</v>
      </c>
      <c r="O145" s="177">
        <v>-2387</v>
      </c>
      <c r="P145" s="84">
        <v>-2387</v>
      </c>
      <c r="Q145" s="174">
        <v>-2387</v>
      </c>
      <c r="R145" s="103">
        <v>-53223.380000000005</v>
      </c>
      <c r="S145" s="85">
        <v>-60384.380000000005</v>
      </c>
      <c r="T145" s="85">
        <v>-74900.31</v>
      </c>
      <c r="U145" s="104">
        <v>0.74900309999999992</v>
      </c>
    </row>
    <row r="146" spans="2:30" s="15" customFormat="1" ht="14.25" customHeight="1" x14ac:dyDescent="0.25">
      <c r="B146" s="20" t="s">
        <v>268</v>
      </c>
      <c r="C146" s="19" t="s">
        <v>269</v>
      </c>
      <c r="D146" s="72">
        <v>-9000</v>
      </c>
      <c r="E146" s="117">
        <v>0</v>
      </c>
      <c r="F146" s="117">
        <v>0</v>
      </c>
      <c r="G146" s="117">
        <v>0</v>
      </c>
      <c r="H146" s="117">
        <v>0</v>
      </c>
      <c r="I146" s="85">
        <v>0</v>
      </c>
      <c r="J146" s="117">
        <v>0</v>
      </c>
      <c r="K146" s="117">
        <v>0</v>
      </c>
      <c r="L146" s="103">
        <v>0</v>
      </c>
      <c r="M146" s="117">
        <v>0</v>
      </c>
      <c r="N146" s="85">
        <v>0</v>
      </c>
      <c r="O146" s="177">
        <v>0</v>
      </c>
      <c r="P146" s="84">
        <v>0</v>
      </c>
      <c r="Q146" s="174">
        <v>0</v>
      </c>
      <c r="R146" s="103">
        <v>0</v>
      </c>
      <c r="S146" s="85">
        <v>0</v>
      </c>
      <c r="T146" s="85">
        <v>0</v>
      </c>
      <c r="U146" s="104">
        <v>0</v>
      </c>
      <c r="W146"/>
      <c r="X146"/>
      <c r="Y146"/>
      <c r="Z146"/>
      <c r="AA146"/>
      <c r="AB146"/>
      <c r="AC146"/>
      <c r="AD146"/>
    </row>
    <row r="147" spans="2:30" s="22" customFormat="1" ht="14.25" customHeight="1" x14ac:dyDescent="0.25">
      <c r="B147" s="41" t="s">
        <v>270</v>
      </c>
      <c r="C147" s="17" t="s">
        <v>271</v>
      </c>
      <c r="D147" s="105">
        <v>-296031.64</v>
      </c>
      <c r="E147" s="105">
        <v>0</v>
      </c>
      <c r="F147" s="105">
        <v>0</v>
      </c>
      <c r="G147" s="105">
        <v>-1578</v>
      </c>
      <c r="H147" s="105">
        <v>0</v>
      </c>
      <c r="I147" s="105">
        <v>-1578</v>
      </c>
      <c r="J147" s="105">
        <v>-3194.13</v>
      </c>
      <c r="K147" s="105">
        <v>-10720</v>
      </c>
      <c r="L147" s="105">
        <v>-1660.54</v>
      </c>
      <c r="M147" s="105">
        <v>-13470.5</v>
      </c>
      <c r="N147" s="105">
        <v>-29045.170000000002</v>
      </c>
      <c r="O147" s="137">
        <v>-4062.9</v>
      </c>
      <c r="P147" s="105">
        <v>-2327.19</v>
      </c>
      <c r="Q147" s="105">
        <v>-12967.15</v>
      </c>
      <c r="R147" s="105">
        <v>-17242.900000000001</v>
      </c>
      <c r="S147" s="105">
        <v>-36600.14</v>
      </c>
      <c r="T147" s="105">
        <v>-67223.31</v>
      </c>
      <c r="U147" s="104">
        <v>0.22708150385546624</v>
      </c>
      <c r="W147"/>
      <c r="X147"/>
      <c r="Y147"/>
      <c r="Z147"/>
      <c r="AA147"/>
      <c r="AB147"/>
      <c r="AC147"/>
      <c r="AD147"/>
    </row>
    <row r="148" spans="2:30" ht="14.25" customHeight="1" x14ac:dyDescent="0.25">
      <c r="B148" s="20" t="s">
        <v>272</v>
      </c>
      <c r="C148" s="19" t="s">
        <v>273</v>
      </c>
      <c r="D148" s="72">
        <v>-88353.74</v>
      </c>
      <c r="E148" s="117">
        <v>0</v>
      </c>
      <c r="F148" s="117">
        <v>0</v>
      </c>
      <c r="G148" s="117">
        <v>-1578</v>
      </c>
      <c r="H148" s="117">
        <v>0</v>
      </c>
      <c r="I148" s="85">
        <v>-1578</v>
      </c>
      <c r="J148" s="117">
        <v>0</v>
      </c>
      <c r="K148" s="117">
        <v>0</v>
      </c>
      <c r="L148" s="85"/>
      <c r="M148" s="117">
        <v>-4310</v>
      </c>
      <c r="N148" s="85">
        <v>-4310</v>
      </c>
      <c r="O148" s="177">
        <v>-3150</v>
      </c>
      <c r="P148" s="84">
        <v>-2327.19</v>
      </c>
      <c r="Q148" s="174">
        <v>-3150</v>
      </c>
      <c r="R148" s="103">
        <v>-6716</v>
      </c>
      <c r="S148" s="85">
        <v>-15343.19</v>
      </c>
      <c r="T148" s="85">
        <v>-21231.190000000002</v>
      </c>
      <c r="U148" s="104">
        <v>0.24029758106448013</v>
      </c>
    </row>
    <row r="149" spans="2:30" ht="14.25" customHeight="1" x14ac:dyDescent="0.25">
      <c r="B149" s="20" t="s">
        <v>274</v>
      </c>
      <c r="C149" s="19" t="s">
        <v>275</v>
      </c>
      <c r="D149" s="72">
        <v>-195248.30000000002</v>
      </c>
      <c r="E149" s="117">
        <v>0</v>
      </c>
      <c r="F149" s="117">
        <v>0</v>
      </c>
      <c r="G149" s="117">
        <v>0</v>
      </c>
      <c r="H149" s="117">
        <v>0</v>
      </c>
      <c r="I149" s="85">
        <v>0</v>
      </c>
      <c r="J149" s="117">
        <v>-3194.13</v>
      </c>
      <c r="K149" s="117">
        <v>-10720</v>
      </c>
      <c r="L149" s="103">
        <v>-1660.54</v>
      </c>
      <c r="M149" s="117">
        <v>-9160.5</v>
      </c>
      <c r="N149" s="85">
        <v>-24735.170000000002</v>
      </c>
      <c r="O149" s="177">
        <v>-912.9</v>
      </c>
      <c r="P149" s="84">
        <v>0</v>
      </c>
      <c r="Q149" s="174">
        <v>-9817.15</v>
      </c>
      <c r="R149" s="103">
        <v>-10526.9</v>
      </c>
      <c r="S149" s="85">
        <v>-21256.949999999997</v>
      </c>
      <c r="T149" s="85">
        <v>-45992.119999999995</v>
      </c>
      <c r="U149" s="104">
        <v>0.23555708295539574</v>
      </c>
    </row>
    <row r="150" spans="2:30" s="2" customFormat="1" ht="14.25" customHeight="1" x14ac:dyDescent="0.25">
      <c r="B150" s="20" t="s">
        <v>276</v>
      </c>
      <c r="C150" s="19" t="s">
        <v>277</v>
      </c>
      <c r="D150" s="72">
        <v>-12429.6</v>
      </c>
      <c r="E150" s="117">
        <v>0</v>
      </c>
      <c r="F150" s="117">
        <v>0</v>
      </c>
      <c r="G150" s="117">
        <v>0</v>
      </c>
      <c r="H150" s="117">
        <v>0</v>
      </c>
      <c r="I150" s="85">
        <v>0</v>
      </c>
      <c r="J150" s="117">
        <v>0</v>
      </c>
      <c r="K150" s="117">
        <v>0</v>
      </c>
      <c r="L150" s="103">
        <v>0</v>
      </c>
      <c r="M150" s="117">
        <v>0</v>
      </c>
      <c r="N150" s="85">
        <v>0</v>
      </c>
      <c r="O150" s="177">
        <v>0</v>
      </c>
      <c r="P150" s="84">
        <v>0</v>
      </c>
      <c r="Q150" s="174">
        <v>0</v>
      </c>
      <c r="R150" s="103">
        <v>0</v>
      </c>
      <c r="S150" s="85">
        <v>0</v>
      </c>
      <c r="T150" s="85">
        <v>0</v>
      </c>
      <c r="U150" s="104">
        <v>0</v>
      </c>
      <c r="W150"/>
      <c r="X150"/>
      <c r="Y150"/>
      <c r="Z150"/>
      <c r="AA150"/>
      <c r="AB150"/>
      <c r="AC150"/>
      <c r="AD150"/>
    </row>
    <row r="151" spans="2:30" s="22" customFormat="1" ht="19.5" customHeight="1" x14ac:dyDescent="0.25">
      <c r="B151" s="41" t="s">
        <v>278</v>
      </c>
      <c r="C151" s="17" t="s">
        <v>279</v>
      </c>
      <c r="D151" s="110">
        <v>0</v>
      </c>
      <c r="E151" s="105">
        <v>-90889.65</v>
      </c>
      <c r="F151" s="105">
        <v>-93097.47</v>
      </c>
      <c r="G151" s="105">
        <v>-93247.3</v>
      </c>
      <c r="H151" s="105">
        <v>-93631.64</v>
      </c>
      <c r="I151" s="105">
        <v>-370866.06</v>
      </c>
      <c r="J151" s="105">
        <v>-93901.47</v>
      </c>
      <c r="K151" s="105">
        <v>-93985.72</v>
      </c>
      <c r="L151" s="105">
        <v>-94773.85</v>
      </c>
      <c r="M151" s="105">
        <v>-95285.7</v>
      </c>
      <c r="N151" s="105">
        <v>-377946.74000000005</v>
      </c>
      <c r="O151" s="137">
        <v>-95678.6</v>
      </c>
      <c r="P151" s="105">
        <v>-100761.56</v>
      </c>
      <c r="Q151" s="105">
        <v>-101247.21</v>
      </c>
      <c r="R151" s="105">
        <v>-109134.52</v>
      </c>
      <c r="S151" s="85">
        <v>-406821.89</v>
      </c>
      <c r="T151" s="105">
        <v>-1155634.69</v>
      </c>
      <c r="U151" s="104" t="s">
        <v>355</v>
      </c>
      <c r="W151"/>
      <c r="X151"/>
      <c r="Y151"/>
      <c r="Z151"/>
      <c r="AA151"/>
      <c r="AB151"/>
      <c r="AC151"/>
      <c r="AD151"/>
    </row>
    <row r="152" spans="2:30" ht="14.25" customHeight="1" x14ac:dyDescent="0.25">
      <c r="B152" s="20" t="s">
        <v>280</v>
      </c>
      <c r="C152" s="19" t="s">
        <v>279</v>
      </c>
      <c r="D152" s="74">
        <v>0</v>
      </c>
      <c r="E152" s="117">
        <v>-90889.65</v>
      </c>
      <c r="F152" s="117">
        <v>-93097.47</v>
      </c>
      <c r="G152" s="117">
        <v>-93247.3</v>
      </c>
      <c r="H152" s="117">
        <v>-93631.64</v>
      </c>
      <c r="I152" s="85">
        <v>-370866.06</v>
      </c>
      <c r="J152" s="117">
        <v>-93901.47</v>
      </c>
      <c r="K152" s="117">
        <v>-93985.72</v>
      </c>
      <c r="L152" s="103">
        <v>-94773.85</v>
      </c>
      <c r="M152" s="117">
        <v>-95285.7</v>
      </c>
      <c r="N152" s="85">
        <v>-377946.74000000005</v>
      </c>
      <c r="O152" s="177">
        <v>-95678.6</v>
      </c>
      <c r="P152" s="84">
        <v>-100761.56</v>
      </c>
      <c r="Q152" s="174">
        <v>-101247.21</v>
      </c>
      <c r="R152" s="103">
        <v>-109134.52</v>
      </c>
      <c r="S152" s="85">
        <v>-406821.89</v>
      </c>
      <c r="T152" s="85">
        <v>-1155634.69</v>
      </c>
      <c r="U152" s="104" t="s">
        <v>355</v>
      </c>
    </row>
    <row r="153" spans="2:30" s="24" customFormat="1" ht="14.25" customHeight="1" x14ac:dyDescent="0.25">
      <c r="B153" s="25"/>
      <c r="C153" s="25"/>
      <c r="D153" s="49" t="str">
        <f>IFERROR(VLOOKUP(B153,#REF!,3,0),"")</f>
        <v/>
      </c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104" t="str">
        <f t="shared" ref="U153" si="5">IFERROR((T153/D153),"")</f>
        <v/>
      </c>
      <c r="W153"/>
      <c r="X153"/>
      <c r="Y153"/>
      <c r="Z153"/>
      <c r="AA153"/>
      <c r="AB153"/>
      <c r="AC153"/>
      <c r="AD153"/>
    </row>
    <row r="154" spans="2:30" s="15" customFormat="1" ht="15" customHeight="1" x14ac:dyDescent="0.25">
      <c r="B154" s="27">
        <v>7</v>
      </c>
      <c r="C154" s="37" t="s">
        <v>281</v>
      </c>
      <c r="D154" s="87">
        <f>ROUNDDOWN(D39+D52,0)</f>
        <v>0</v>
      </c>
      <c r="E154" s="87">
        <f>ROUNDDOWN(E39+E52-E159,0)</f>
        <v>0</v>
      </c>
      <c r="F154" s="87">
        <f>ROUNDDOWN(F39+F52-F159,0)</f>
        <v>0</v>
      </c>
      <c r="G154" s="87">
        <f>ROUNDDOWN(G39+G52-G159,0)</f>
        <v>0</v>
      </c>
      <c r="H154" s="87">
        <f>ROUNDDOWN(H39+H52-H159,0)</f>
        <v>0</v>
      </c>
      <c r="I154" s="87">
        <f t="shared" ref="I154:I179" si="6">SUM(E154:H154)</f>
        <v>0</v>
      </c>
      <c r="J154" s="87">
        <f>ROUNDDOWN(J39+J52-J160,0)</f>
        <v>0</v>
      </c>
      <c r="K154" s="87">
        <f>ROUNDDOWN(K39+K52-K159,0)</f>
        <v>0</v>
      </c>
      <c r="L154" s="87">
        <f>ROUNDDOWN(L39+L52-L159,0)</f>
        <v>0</v>
      </c>
      <c r="M154" s="87">
        <f>ROUNDDOWN(M39+M52-M159,0)</f>
        <v>0</v>
      </c>
      <c r="N154" s="87">
        <f>SUM(J154:M154)</f>
        <v>0</v>
      </c>
      <c r="O154" s="87">
        <f>ROUNDDOWN(O39+O52-O159,0)</f>
        <v>0</v>
      </c>
      <c r="P154" s="87">
        <f>ROUNDDOWN(P39+P52-P159,0)</f>
        <v>0</v>
      </c>
      <c r="Q154" s="87">
        <f>ROUNDDOWN(Q39+Q52-Q159,0)</f>
        <v>0</v>
      </c>
      <c r="R154" s="87">
        <f>ROUNDDOWN(R39+R52-R159,0)</f>
        <v>0</v>
      </c>
      <c r="S154" s="87">
        <f>ROUNDDOWN(SUM(S52+S39-S159),0)</f>
        <v>0</v>
      </c>
      <c r="T154" s="113">
        <f t="shared" ref="T154:T179" si="7">+I154+N154+S154</f>
        <v>0</v>
      </c>
      <c r="U154" s="102" t="str">
        <f t="shared" ref="U154:U179" si="8">IFERROR((T154/D154),"")</f>
        <v/>
      </c>
      <c r="W154"/>
      <c r="X154"/>
      <c r="Y154"/>
      <c r="Z154"/>
      <c r="AA154"/>
      <c r="AB154"/>
      <c r="AC154"/>
      <c r="AD154"/>
    </row>
    <row r="155" spans="2:30" s="24" customFormat="1" ht="14.25" customHeight="1" x14ac:dyDescent="0.25">
      <c r="B155" s="25"/>
      <c r="C155" s="25"/>
      <c r="D155" s="49" t="str">
        <f>IFERROR(VLOOKUP(B155,#REF!,3,0),"")</f>
        <v/>
      </c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82"/>
      <c r="W155"/>
      <c r="X155"/>
      <c r="Y155"/>
      <c r="Z155"/>
      <c r="AA155"/>
      <c r="AB155"/>
      <c r="AC155"/>
      <c r="AD155"/>
    </row>
    <row r="156" spans="2:30" s="2" customFormat="1" ht="14.25" customHeight="1" x14ac:dyDescent="0.25">
      <c r="B156" s="99" t="s">
        <v>282</v>
      </c>
      <c r="C156" s="99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1"/>
      <c r="W156"/>
      <c r="X156"/>
      <c r="Y156"/>
      <c r="Z156"/>
      <c r="AA156"/>
      <c r="AB156"/>
      <c r="AC156"/>
      <c r="AD156"/>
    </row>
    <row r="157" spans="2:30" s="2" customFormat="1" ht="14.25" customHeight="1" x14ac:dyDescent="0.25">
      <c r="B157" s="99"/>
      <c r="C157" s="99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8"/>
      <c r="W157"/>
      <c r="X157"/>
      <c r="Y157"/>
      <c r="Z157"/>
      <c r="AA157"/>
      <c r="AB157"/>
      <c r="AC157"/>
      <c r="AD157"/>
    </row>
    <row r="158" spans="2:30" s="2" customFormat="1" ht="28.5" x14ac:dyDescent="0.25">
      <c r="B158" s="96"/>
      <c r="C158" s="116"/>
      <c r="D158" s="35" t="s">
        <v>11</v>
      </c>
      <c r="E158" s="35" t="s">
        <v>12</v>
      </c>
      <c r="F158" s="35" t="s">
        <v>13</v>
      </c>
      <c r="G158" s="35" t="s">
        <v>14</v>
      </c>
      <c r="H158" s="35" t="s">
        <v>15</v>
      </c>
      <c r="I158" s="35" t="s">
        <v>16</v>
      </c>
      <c r="J158" s="4" t="s">
        <v>17</v>
      </c>
      <c r="K158" s="4" t="s">
        <v>18</v>
      </c>
      <c r="L158" s="4" t="s">
        <v>19</v>
      </c>
      <c r="M158" s="4" t="s">
        <v>20</v>
      </c>
      <c r="N158" s="35" t="s">
        <v>21</v>
      </c>
      <c r="O158" s="4" t="s">
        <v>22</v>
      </c>
      <c r="P158" s="4" t="s">
        <v>23</v>
      </c>
      <c r="Q158" s="4" t="s">
        <v>24</v>
      </c>
      <c r="R158" s="4" t="s">
        <v>25</v>
      </c>
      <c r="S158" s="35" t="s">
        <v>26</v>
      </c>
      <c r="T158" s="35" t="s">
        <v>27</v>
      </c>
      <c r="U158" s="1" t="s">
        <v>28</v>
      </c>
      <c r="W158"/>
      <c r="X158"/>
      <c r="Y158"/>
      <c r="Z158"/>
      <c r="AA158"/>
      <c r="AB158"/>
      <c r="AC158"/>
      <c r="AD158"/>
    </row>
    <row r="159" spans="2:30" s="15" customFormat="1" ht="33.75" customHeight="1" x14ac:dyDescent="0.25">
      <c r="B159" s="27">
        <v>8</v>
      </c>
      <c r="C159" s="37" t="s">
        <v>283</v>
      </c>
      <c r="D159" s="132">
        <v>1410163.32</v>
      </c>
      <c r="E159" s="133">
        <v>-141846.06</v>
      </c>
      <c r="F159" s="133">
        <v>-25437.45</v>
      </c>
      <c r="G159" s="133">
        <v>-41809.520000000004</v>
      </c>
      <c r="H159" s="133">
        <v>-16192.11</v>
      </c>
      <c r="I159" s="132">
        <v>-225285.14</v>
      </c>
      <c r="J159" s="133">
        <v>-5050.2700000000004</v>
      </c>
      <c r="K159" s="133">
        <v>-47214.2</v>
      </c>
      <c r="L159" s="133">
        <v>-81903.850000000006</v>
      </c>
      <c r="M159" s="133">
        <v>-31194.800000000003</v>
      </c>
      <c r="N159" s="133">
        <v>-165363.12</v>
      </c>
      <c r="O159" s="133">
        <v>-610648.53</v>
      </c>
      <c r="P159" s="133">
        <v>-58279.02</v>
      </c>
      <c r="Q159" s="133">
        <v>-90967.45</v>
      </c>
      <c r="R159" s="133">
        <v>-410504.62</v>
      </c>
      <c r="S159" s="133">
        <v>-1170399.6199999999</v>
      </c>
      <c r="T159" s="132">
        <v>-1561047.88</v>
      </c>
      <c r="U159" s="134">
        <v>-1.1069979326933563</v>
      </c>
      <c r="W159"/>
      <c r="X159"/>
      <c r="Y159"/>
      <c r="Z159"/>
      <c r="AA159"/>
      <c r="AB159"/>
      <c r="AC159"/>
      <c r="AD159"/>
    </row>
    <row r="160" spans="2:30" s="14" customFormat="1" ht="14.25" customHeight="1" x14ac:dyDescent="0.25">
      <c r="B160" s="18" t="s">
        <v>284</v>
      </c>
      <c r="C160" s="23" t="s">
        <v>285</v>
      </c>
      <c r="D160" s="135">
        <v>320922.53000000003</v>
      </c>
      <c r="E160" s="181">
        <v>-90198.98</v>
      </c>
      <c r="F160" s="181">
        <v>-25437.45</v>
      </c>
      <c r="G160" s="117">
        <v>-4311.0200000000004</v>
      </c>
      <c r="H160" s="181">
        <v>-16192.11</v>
      </c>
      <c r="I160" s="84">
        <v>-136139.56</v>
      </c>
      <c r="J160" s="117">
        <v>-5050.2700000000004</v>
      </c>
      <c r="K160" s="117">
        <v>-7198.2</v>
      </c>
      <c r="L160" s="117">
        <v>-11337.3</v>
      </c>
      <c r="M160" s="117">
        <v>-19752.400000000001</v>
      </c>
      <c r="N160" s="84">
        <v>-43338.17</v>
      </c>
      <c r="O160" s="177">
        <v>0</v>
      </c>
      <c r="P160" s="84">
        <v>0</v>
      </c>
      <c r="Q160" s="174">
        <v>-18995</v>
      </c>
      <c r="R160" s="103">
        <v>-80432.5</v>
      </c>
      <c r="S160" s="84">
        <v>-99427.5</v>
      </c>
      <c r="T160" s="84">
        <v>-278905.23</v>
      </c>
      <c r="U160" s="136">
        <v>-0.86907338665191236</v>
      </c>
      <c r="W160"/>
      <c r="X160"/>
      <c r="Y160"/>
      <c r="Z160"/>
      <c r="AA160"/>
      <c r="AB160"/>
      <c r="AC160"/>
      <c r="AD160"/>
    </row>
    <row r="161" spans="2:30" s="15" customFormat="1" ht="14.25" customHeight="1" x14ac:dyDescent="0.25">
      <c r="B161" s="18" t="s">
        <v>286</v>
      </c>
      <c r="C161" s="23" t="s">
        <v>287</v>
      </c>
      <c r="D161" s="135">
        <v>705439.9</v>
      </c>
      <c r="E161" s="181">
        <v>-51647.08</v>
      </c>
      <c r="F161" s="117">
        <v>0</v>
      </c>
      <c r="G161" s="117">
        <v>-37498.5</v>
      </c>
      <c r="H161" s="117">
        <v>0</v>
      </c>
      <c r="I161" s="84">
        <v>-89145.58</v>
      </c>
      <c r="J161" s="117">
        <v>0</v>
      </c>
      <c r="K161" s="117">
        <v>-40016</v>
      </c>
      <c r="L161" s="117">
        <v>-26766.55</v>
      </c>
      <c r="M161" s="117">
        <v>-4584</v>
      </c>
      <c r="N161" s="84">
        <v>-71366.55</v>
      </c>
      <c r="O161" s="177">
        <v>-5940.65</v>
      </c>
      <c r="P161" s="84">
        <v>-4114</v>
      </c>
      <c r="Q161" s="174">
        <v>0</v>
      </c>
      <c r="R161" s="103">
        <v>-321052.71000000002</v>
      </c>
      <c r="S161" s="84">
        <v>-331107.36000000004</v>
      </c>
      <c r="T161" s="84">
        <v>-491619.49000000005</v>
      </c>
      <c r="U161" s="136">
        <v>-0.69689776549355942</v>
      </c>
      <c r="W161"/>
      <c r="X161"/>
      <c r="Y161"/>
      <c r="Z161"/>
      <c r="AA161"/>
      <c r="AB161"/>
      <c r="AC161"/>
      <c r="AD161"/>
    </row>
    <row r="162" spans="2:30" s="28" customFormat="1" ht="14.25" customHeight="1" x14ac:dyDescent="0.25">
      <c r="B162" s="18" t="s">
        <v>288</v>
      </c>
      <c r="C162" s="23" t="s">
        <v>289</v>
      </c>
      <c r="D162" s="46">
        <v>157200.89000000001</v>
      </c>
      <c r="E162" s="117">
        <v>0</v>
      </c>
      <c r="F162" s="117">
        <v>0</v>
      </c>
      <c r="G162" s="117">
        <v>0</v>
      </c>
      <c r="H162" s="117">
        <v>0</v>
      </c>
      <c r="I162" s="93">
        <v>0</v>
      </c>
      <c r="J162" s="117">
        <v>0</v>
      </c>
      <c r="K162" s="117">
        <v>0</v>
      </c>
      <c r="L162" s="117">
        <v>-39250</v>
      </c>
      <c r="M162" s="117">
        <v>-6858.4</v>
      </c>
      <c r="N162" s="93">
        <v>-46108.4</v>
      </c>
      <c r="O162" s="177">
        <v>-604707.88</v>
      </c>
      <c r="P162" s="84">
        <v>-54165.02</v>
      </c>
      <c r="Q162" s="174">
        <v>-71972.45</v>
      </c>
      <c r="R162" s="103">
        <v>-1189</v>
      </c>
      <c r="S162" s="93">
        <v>-732034.35</v>
      </c>
      <c r="T162" s="93">
        <v>-778142.75</v>
      </c>
      <c r="U162" s="6">
        <v>-4.9499894688891386</v>
      </c>
      <c r="W162"/>
      <c r="X162"/>
      <c r="Y162"/>
      <c r="Z162"/>
      <c r="AA162"/>
      <c r="AB162"/>
      <c r="AC162"/>
      <c r="AD162"/>
    </row>
    <row r="163" spans="2:30" s="28" customFormat="1" ht="14.25" customHeight="1" x14ac:dyDescent="0.25">
      <c r="B163" s="18" t="s">
        <v>290</v>
      </c>
      <c r="C163" s="23" t="s">
        <v>291</v>
      </c>
      <c r="D163" s="46">
        <v>222400</v>
      </c>
      <c r="E163" s="117">
        <v>0</v>
      </c>
      <c r="F163" s="117">
        <v>0</v>
      </c>
      <c r="G163" s="117">
        <v>0</v>
      </c>
      <c r="H163" s="117">
        <v>0</v>
      </c>
      <c r="I163" s="93">
        <v>0</v>
      </c>
      <c r="J163" s="117">
        <v>0</v>
      </c>
      <c r="K163" s="117">
        <v>0</v>
      </c>
      <c r="L163" s="117">
        <v>-4550</v>
      </c>
      <c r="M163" s="117">
        <v>0</v>
      </c>
      <c r="N163" s="93">
        <v>-4550</v>
      </c>
      <c r="O163" s="177">
        <v>0</v>
      </c>
      <c r="P163" s="84">
        <v>0</v>
      </c>
      <c r="Q163" s="174">
        <v>0</v>
      </c>
      <c r="R163" s="103">
        <v>-7830.41</v>
      </c>
      <c r="S163" s="93">
        <v>-7830.41</v>
      </c>
      <c r="T163" s="93">
        <v>-12380.41</v>
      </c>
      <c r="U163" s="6">
        <v>-5.5667311151079139E-2</v>
      </c>
      <c r="W163"/>
      <c r="X163"/>
      <c r="Y163"/>
      <c r="Z163"/>
      <c r="AA163"/>
      <c r="AB163"/>
      <c r="AC163"/>
      <c r="AD163"/>
    </row>
    <row r="164" spans="2:30" s="7" customFormat="1" ht="14.25" customHeight="1" x14ac:dyDescent="0.25">
      <c r="B164" s="18" t="s">
        <v>292</v>
      </c>
      <c r="C164" s="23" t="s">
        <v>293</v>
      </c>
      <c r="D164" s="46">
        <v>4200</v>
      </c>
      <c r="E164" s="117">
        <v>0</v>
      </c>
      <c r="F164" s="117">
        <v>0</v>
      </c>
      <c r="G164" s="117">
        <v>0</v>
      </c>
      <c r="H164" s="117">
        <v>0</v>
      </c>
      <c r="I164" s="93">
        <v>0</v>
      </c>
      <c r="J164" s="117">
        <v>0</v>
      </c>
      <c r="K164" s="117">
        <v>0</v>
      </c>
      <c r="L164" s="117"/>
      <c r="M164" s="117">
        <v>0</v>
      </c>
      <c r="N164" s="93">
        <v>0</v>
      </c>
      <c r="O164" s="177">
        <v>0</v>
      </c>
      <c r="P164" s="84">
        <v>0</v>
      </c>
      <c r="Q164" s="174">
        <v>0</v>
      </c>
      <c r="R164" s="103">
        <v>0</v>
      </c>
      <c r="S164" s="93">
        <v>0</v>
      </c>
      <c r="T164" s="93">
        <v>0</v>
      </c>
      <c r="U164" s="6">
        <v>0</v>
      </c>
      <c r="W164"/>
      <c r="X164"/>
      <c r="Y164"/>
      <c r="Z164"/>
      <c r="AA164"/>
      <c r="AB164"/>
      <c r="AC164"/>
      <c r="AD164"/>
    </row>
    <row r="165" spans="2:30" s="2" customFormat="1" ht="14.25" customHeight="1" x14ac:dyDescent="0.25">
      <c r="B165" s="18" t="s">
        <v>294</v>
      </c>
      <c r="C165" s="23" t="s">
        <v>295</v>
      </c>
      <c r="D165" s="46">
        <v>0</v>
      </c>
      <c r="E165" s="117">
        <v>0</v>
      </c>
      <c r="F165" s="117">
        <v>0</v>
      </c>
      <c r="G165" s="117">
        <v>0</v>
      </c>
      <c r="H165" s="117">
        <v>0</v>
      </c>
      <c r="I165" s="93">
        <v>0</v>
      </c>
      <c r="J165" s="117">
        <v>0</v>
      </c>
      <c r="K165" s="117">
        <v>0</v>
      </c>
      <c r="L165" s="93"/>
      <c r="M165" s="93"/>
      <c r="N165" s="93">
        <v>0</v>
      </c>
      <c r="O165" s="177">
        <v>0</v>
      </c>
      <c r="P165" s="84">
        <v>0</v>
      </c>
      <c r="Q165" s="174">
        <v>0</v>
      </c>
      <c r="R165" s="103">
        <v>0</v>
      </c>
      <c r="S165" s="93">
        <v>0</v>
      </c>
      <c r="T165" s="93">
        <v>0</v>
      </c>
      <c r="U165" s="6" t="s">
        <v>355</v>
      </c>
      <c r="W165"/>
      <c r="X165"/>
      <c r="Y165"/>
      <c r="Z165"/>
      <c r="AA165"/>
      <c r="AB165"/>
      <c r="AC165"/>
      <c r="AD165"/>
    </row>
    <row r="166" spans="2:30" s="15" customFormat="1" ht="33.75" customHeight="1" x14ac:dyDescent="0.25">
      <c r="B166" s="27">
        <v>9</v>
      </c>
      <c r="C166" s="37" t="s">
        <v>296</v>
      </c>
      <c r="D166" s="40" t="str">
        <f>IFERROR(VLOOKUP(B166,#REF!,3,0),"")</f>
        <v/>
      </c>
      <c r="E166" s="40" t="str">
        <f>IF(SUBTOTAL(9,E167:E172)=0,"",SUBTOTAL(9,E167:E172))</f>
        <v/>
      </c>
      <c r="F166" s="40" t="str">
        <f>IF(SUBTOTAL(9,F167:F172)=0,"",SUBTOTAL(9,F167:F172))</f>
        <v/>
      </c>
      <c r="G166" s="40" t="str">
        <f>IF(SUBTOTAL(9,G167:G172)=0,"",SUBTOTAL(9,G167:G172))</f>
        <v/>
      </c>
      <c r="H166" s="40" t="str">
        <f>IF(SUBTOTAL(9,H167:H172)=0,"",SUBTOTAL(9,H167:H172))</f>
        <v/>
      </c>
      <c r="I166" s="87">
        <f t="shared" si="6"/>
        <v>0</v>
      </c>
      <c r="J166" s="87" t="str">
        <f>IF(SUBTOTAL(9,J167:J172)=0,"",SUBTOTAL(9,J167:J172))</f>
        <v/>
      </c>
      <c r="K166" s="87" t="str">
        <f>IF(SUBTOTAL(9,K167:K172)=0,"",SUBTOTAL(9,K167:K172))</f>
        <v/>
      </c>
      <c r="L166" s="87" t="str">
        <f>IF(SUBTOTAL(9,L167:L172)=0,"",SUBTOTAL(9,L167:L172))</f>
        <v/>
      </c>
      <c r="M166" s="87" t="str">
        <f>IF(SUBTOTAL(9,M167:M172)=0,"",SUBTOTAL(9,M167:M172))</f>
        <v/>
      </c>
      <c r="N166" s="87">
        <f t="shared" ref="N166:N179" si="9">SUM(J166:M166)</f>
        <v>0</v>
      </c>
      <c r="O166" s="87" t="str">
        <f>IF(SUBTOTAL(9,O167:O172)=0,"",SUBTOTAL(9,O167:O172))</f>
        <v/>
      </c>
      <c r="P166" s="87" t="str">
        <f>IF(SUBTOTAL(9,P167:P172)=0,"",SUBTOTAL(9,P167:P172))</f>
        <v/>
      </c>
      <c r="Q166" s="87" t="str">
        <f>IF(SUBTOTAL(9,Q167:Q172)=0,"",SUBTOTAL(9,Q167:Q172))</f>
        <v/>
      </c>
      <c r="R166" s="87" t="str">
        <f>IF(SUBTOTAL(9,R167:R172)=0,"",SUBTOTAL(9,R167:R172))</f>
        <v/>
      </c>
      <c r="S166" s="87">
        <f t="shared" ref="S166:S179" si="10">SUM(O166:R166)</f>
        <v>0</v>
      </c>
      <c r="T166" s="87">
        <f t="shared" si="7"/>
        <v>0</v>
      </c>
      <c r="U166" s="102" t="str">
        <f t="shared" si="8"/>
        <v/>
      </c>
      <c r="W166"/>
      <c r="X166"/>
      <c r="Y166"/>
      <c r="Z166"/>
      <c r="AA166"/>
      <c r="AB166"/>
      <c r="AC166"/>
      <c r="AD166"/>
    </row>
    <row r="167" spans="2:30" s="15" customFormat="1" ht="14.25" customHeight="1" x14ac:dyDescent="0.25">
      <c r="B167" s="18" t="s">
        <v>297</v>
      </c>
      <c r="C167" s="23" t="s">
        <v>285</v>
      </c>
      <c r="D167" s="46" t="str">
        <f>IFERROR(VLOOKUP(B167,#REF!,3,0),"")</f>
        <v/>
      </c>
      <c r="E167" s="46"/>
      <c r="F167" s="46"/>
      <c r="G167" s="46"/>
      <c r="H167" s="50"/>
      <c r="I167" s="93">
        <f t="shared" si="6"/>
        <v>0</v>
      </c>
      <c r="J167" s="93"/>
      <c r="K167" s="93"/>
      <c r="L167" s="93"/>
      <c r="M167" s="93"/>
      <c r="N167" s="93">
        <f t="shared" si="9"/>
        <v>0</v>
      </c>
      <c r="O167" s="93"/>
      <c r="P167" s="93"/>
      <c r="Q167" s="93"/>
      <c r="R167" s="93"/>
      <c r="S167" s="93">
        <f t="shared" si="10"/>
        <v>0</v>
      </c>
      <c r="T167" s="93">
        <f t="shared" si="7"/>
        <v>0</v>
      </c>
      <c r="U167" s="6" t="str">
        <f t="shared" si="8"/>
        <v/>
      </c>
      <c r="W167"/>
      <c r="X167"/>
      <c r="Y167"/>
      <c r="Z167"/>
      <c r="AA167"/>
      <c r="AB167"/>
      <c r="AC167"/>
      <c r="AD167"/>
    </row>
    <row r="168" spans="2:30" ht="14.25" customHeight="1" x14ac:dyDescent="0.25">
      <c r="B168" s="18" t="s">
        <v>298</v>
      </c>
      <c r="C168" s="23" t="s">
        <v>287</v>
      </c>
      <c r="D168" s="46" t="str">
        <f>IFERROR(VLOOKUP(B168,#REF!,3,0),"")</f>
        <v/>
      </c>
      <c r="E168" s="46"/>
      <c r="F168" s="46"/>
      <c r="G168" s="46"/>
      <c r="H168" s="50"/>
      <c r="I168" s="93">
        <f t="shared" si="6"/>
        <v>0</v>
      </c>
      <c r="J168" s="93"/>
      <c r="K168" s="93"/>
      <c r="L168" s="93"/>
      <c r="M168" s="93"/>
      <c r="N168" s="93">
        <f t="shared" si="9"/>
        <v>0</v>
      </c>
      <c r="O168" s="93"/>
      <c r="P168" s="93"/>
      <c r="Q168" s="93"/>
      <c r="R168" s="93"/>
      <c r="S168" s="93">
        <f t="shared" si="10"/>
        <v>0</v>
      </c>
      <c r="T168" s="93">
        <f t="shared" si="7"/>
        <v>0</v>
      </c>
      <c r="U168" s="6" t="str">
        <f t="shared" si="8"/>
        <v/>
      </c>
    </row>
    <row r="169" spans="2:30" ht="14.25" customHeight="1" x14ac:dyDescent="0.25">
      <c r="B169" s="18" t="s">
        <v>299</v>
      </c>
      <c r="C169" s="23" t="s">
        <v>289</v>
      </c>
      <c r="D169" s="46" t="str">
        <f>IFERROR(VLOOKUP(B169,#REF!,3,0),"")</f>
        <v/>
      </c>
      <c r="E169" s="46"/>
      <c r="F169" s="46"/>
      <c r="G169" s="46"/>
      <c r="H169" s="50"/>
      <c r="I169" s="93">
        <f t="shared" si="6"/>
        <v>0</v>
      </c>
      <c r="J169" s="93"/>
      <c r="K169" s="93"/>
      <c r="L169" s="93"/>
      <c r="M169" s="93"/>
      <c r="N169" s="93">
        <f t="shared" si="9"/>
        <v>0</v>
      </c>
      <c r="O169" s="93"/>
      <c r="P169" s="93"/>
      <c r="Q169" s="93"/>
      <c r="R169" s="93"/>
      <c r="S169" s="93">
        <f t="shared" si="10"/>
        <v>0</v>
      </c>
      <c r="T169" s="93">
        <f t="shared" si="7"/>
        <v>0</v>
      </c>
      <c r="U169" s="6" t="str">
        <f t="shared" si="8"/>
        <v/>
      </c>
    </row>
    <row r="170" spans="2:30" ht="14.25" customHeight="1" x14ac:dyDescent="0.25">
      <c r="B170" s="18" t="s">
        <v>300</v>
      </c>
      <c r="C170" s="23" t="s">
        <v>291</v>
      </c>
      <c r="D170" s="46" t="str">
        <f>IFERROR(VLOOKUP(B170,#REF!,3,0),"")</f>
        <v/>
      </c>
      <c r="E170" s="46"/>
      <c r="F170" s="46"/>
      <c r="G170" s="46"/>
      <c r="H170" s="50"/>
      <c r="I170" s="93">
        <f t="shared" si="6"/>
        <v>0</v>
      </c>
      <c r="J170" s="93"/>
      <c r="K170" s="93"/>
      <c r="L170" s="93"/>
      <c r="M170" s="93"/>
      <c r="N170" s="93">
        <f t="shared" si="9"/>
        <v>0</v>
      </c>
      <c r="O170" s="93"/>
      <c r="P170" s="93"/>
      <c r="Q170" s="93"/>
      <c r="R170" s="93"/>
      <c r="S170" s="93">
        <f t="shared" si="10"/>
        <v>0</v>
      </c>
      <c r="T170" s="93">
        <f t="shared" si="7"/>
        <v>0</v>
      </c>
      <c r="U170" s="6" t="str">
        <f t="shared" si="8"/>
        <v/>
      </c>
    </row>
    <row r="171" spans="2:30" s="7" customFormat="1" ht="14.25" customHeight="1" x14ac:dyDescent="0.25">
      <c r="B171" s="18" t="s">
        <v>301</v>
      </c>
      <c r="C171" s="23" t="s">
        <v>293</v>
      </c>
      <c r="D171" s="46" t="str">
        <f>IFERROR(VLOOKUP(B171,#REF!,3,0),"")</f>
        <v/>
      </c>
      <c r="E171" s="46"/>
      <c r="F171" s="46"/>
      <c r="G171" s="46"/>
      <c r="H171" s="50"/>
      <c r="I171" s="93">
        <f t="shared" si="6"/>
        <v>0</v>
      </c>
      <c r="J171" s="93"/>
      <c r="K171" s="93"/>
      <c r="L171" s="93"/>
      <c r="M171" s="93"/>
      <c r="N171" s="93">
        <f t="shared" si="9"/>
        <v>0</v>
      </c>
      <c r="O171" s="93"/>
      <c r="P171" s="93"/>
      <c r="Q171" s="93"/>
      <c r="R171" s="93"/>
      <c r="S171" s="93">
        <f t="shared" si="10"/>
        <v>0</v>
      </c>
      <c r="T171" s="93">
        <f t="shared" si="7"/>
        <v>0</v>
      </c>
      <c r="U171" s="6" t="str">
        <f t="shared" si="8"/>
        <v/>
      </c>
      <c r="W171"/>
      <c r="X171"/>
      <c r="Y171"/>
      <c r="Z171"/>
      <c r="AA171"/>
      <c r="AB171"/>
      <c r="AC171"/>
      <c r="AD171"/>
    </row>
    <row r="172" spans="2:30" s="28" customFormat="1" ht="14.25" customHeight="1" x14ac:dyDescent="0.25">
      <c r="B172" s="18" t="s">
        <v>302</v>
      </c>
      <c r="C172" s="23" t="s">
        <v>295</v>
      </c>
      <c r="D172" s="46" t="str">
        <f>IFERROR(VLOOKUP(B172,#REF!,3,0),"")</f>
        <v/>
      </c>
      <c r="E172" s="46"/>
      <c r="F172" s="46"/>
      <c r="G172" s="46"/>
      <c r="H172" s="50"/>
      <c r="I172" s="93">
        <f t="shared" si="6"/>
        <v>0</v>
      </c>
      <c r="J172" s="93"/>
      <c r="K172" s="93"/>
      <c r="L172" s="93"/>
      <c r="M172" s="93"/>
      <c r="N172" s="93">
        <f t="shared" si="9"/>
        <v>0</v>
      </c>
      <c r="O172" s="93"/>
      <c r="P172" s="93"/>
      <c r="Q172" s="93"/>
      <c r="R172" s="93"/>
      <c r="S172" s="93">
        <f t="shared" si="10"/>
        <v>0</v>
      </c>
      <c r="T172" s="93">
        <f t="shared" si="7"/>
        <v>0</v>
      </c>
      <c r="U172" s="6" t="str">
        <f t="shared" si="8"/>
        <v/>
      </c>
      <c r="W172"/>
      <c r="X172"/>
      <c r="Y172"/>
      <c r="Z172"/>
      <c r="AA172"/>
      <c r="AB172"/>
      <c r="AC172"/>
      <c r="AD172"/>
    </row>
    <row r="173" spans="2:30" s="15" customFormat="1" ht="15" x14ac:dyDescent="0.25">
      <c r="B173" s="27">
        <v>10</v>
      </c>
      <c r="C173" s="37" t="s">
        <v>303</v>
      </c>
      <c r="D173" s="40" t="str">
        <f>IFERROR(VLOOKUP(B173,#REF!,3,0),"")</f>
        <v/>
      </c>
      <c r="E173" s="40" t="str">
        <f>IF(SUBTOTAL(9,E174:E179)=0,"",SUBTOTAL(9,E174:E179))</f>
        <v/>
      </c>
      <c r="F173" s="40" t="str">
        <f>IF(SUBTOTAL(9,F174:F179)=0,"",SUBTOTAL(9,F174:F179))</f>
        <v/>
      </c>
      <c r="G173" s="40" t="str">
        <f>IF(SUBTOTAL(9,G174:G179)=0,"",SUBTOTAL(9,G174:G179))</f>
        <v/>
      </c>
      <c r="H173" s="40" t="str">
        <f>IF(SUBTOTAL(9,H174:H179)=0,"",SUBTOTAL(9,H174:H179))</f>
        <v/>
      </c>
      <c r="I173" s="87">
        <f t="shared" si="6"/>
        <v>0</v>
      </c>
      <c r="J173" s="87" t="str">
        <f>IF(SUBTOTAL(9,J174:J179)=0,"",SUBTOTAL(9,J174:J179))</f>
        <v/>
      </c>
      <c r="K173" s="87" t="str">
        <f>IF(SUBTOTAL(9,K174:K179)=0,"",SUBTOTAL(9,K174:K179))</f>
        <v/>
      </c>
      <c r="L173" s="87" t="str">
        <f>IF(SUBTOTAL(9,L174:L179)=0,"",SUBTOTAL(9,L174:L179))</f>
        <v/>
      </c>
      <c r="M173" s="87" t="str">
        <f>IF(SUBTOTAL(9,M174:M179)=0,"",SUBTOTAL(9,M174:M179))</f>
        <v/>
      </c>
      <c r="N173" s="87">
        <f t="shared" si="9"/>
        <v>0</v>
      </c>
      <c r="O173" s="87" t="str">
        <f>IF(SUBTOTAL(9,O174:O179)=0,"",SUBTOTAL(9,O174:O179))</f>
        <v/>
      </c>
      <c r="P173" s="87" t="str">
        <f>IF(SUBTOTAL(9,P174:P179)=0,"",SUBTOTAL(9,P174:P179))</f>
        <v/>
      </c>
      <c r="Q173" s="87" t="str">
        <f>IF(SUBTOTAL(9,Q174:Q179)=0,"",SUBTOTAL(9,Q174:Q179))</f>
        <v/>
      </c>
      <c r="R173" s="87" t="str">
        <f>IF(SUBTOTAL(9,R174:R179)=0,"",SUBTOTAL(9,R174:R179))</f>
        <v/>
      </c>
      <c r="S173" s="87">
        <f t="shared" si="10"/>
        <v>0</v>
      </c>
      <c r="T173" s="87">
        <f t="shared" si="7"/>
        <v>0</v>
      </c>
      <c r="U173" s="102" t="str">
        <f t="shared" si="8"/>
        <v/>
      </c>
      <c r="W173"/>
      <c r="X173"/>
      <c r="Y173"/>
      <c r="Z173"/>
      <c r="AA173"/>
      <c r="AB173"/>
      <c r="AC173"/>
      <c r="AD173"/>
    </row>
    <row r="174" spans="2:30" s="15" customFormat="1" ht="14.25" customHeight="1" x14ac:dyDescent="0.25">
      <c r="B174" s="18" t="s">
        <v>304</v>
      </c>
      <c r="C174" s="23" t="s">
        <v>285</v>
      </c>
      <c r="D174" s="46" t="str">
        <f>IFERROR(VLOOKUP(B174,#REF!,3,0),"")</f>
        <v/>
      </c>
      <c r="E174" s="46"/>
      <c r="F174" s="46"/>
      <c r="G174" s="46"/>
      <c r="H174" s="50"/>
      <c r="I174" s="93">
        <f t="shared" si="6"/>
        <v>0</v>
      </c>
      <c r="J174" s="93"/>
      <c r="K174" s="93"/>
      <c r="L174" s="93"/>
      <c r="M174" s="93"/>
      <c r="N174" s="93">
        <f t="shared" si="9"/>
        <v>0</v>
      </c>
      <c r="O174" s="93"/>
      <c r="P174" s="93"/>
      <c r="Q174" s="93"/>
      <c r="R174" s="93"/>
      <c r="S174" s="93">
        <f t="shared" si="10"/>
        <v>0</v>
      </c>
      <c r="T174" s="93">
        <f t="shared" si="7"/>
        <v>0</v>
      </c>
      <c r="U174" s="6" t="str">
        <f t="shared" si="8"/>
        <v/>
      </c>
      <c r="W174"/>
      <c r="X174"/>
      <c r="Y174"/>
      <c r="Z174"/>
      <c r="AA174"/>
      <c r="AB174"/>
      <c r="AC174"/>
      <c r="AD174"/>
    </row>
    <row r="175" spans="2:30" ht="14.25" customHeight="1" x14ac:dyDescent="0.25">
      <c r="B175" s="18" t="s">
        <v>305</v>
      </c>
      <c r="C175" s="23" t="s">
        <v>287</v>
      </c>
      <c r="D175" s="46" t="str">
        <f>IFERROR(VLOOKUP(B175,#REF!,3,0),"")</f>
        <v/>
      </c>
      <c r="E175" s="46"/>
      <c r="F175" s="46"/>
      <c r="G175" s="46"/>
      <c r="H175" s="50"/>
      <c r="I175" s="93">
        <f t="shared" si="6"/>
        <v>0</v>
      </c>
      <c r="J175" s="93"/>
      <c r="K175" s="93"/>
      <c r="L175" s="93"/>
      <c r="M175" s="93"/>
      <c r="N175" s="93">
        <f t="shared" si="9"/>
        <v>0</v>
      </c>
      <c r="O175" s="93"/>
      <c r="P175" s="93"/>
      <c r="Q175" s="93"/>
      <c r="R175" s="93"/>
      <c r="S175" s="93">
        <f t="shared" si="10"/>
        <v>0</v>
      </c>
      <c r="T175" s="93">
        <f t="shared" si="7"/>
        <v>0</v>
      </c>
      <c r="U175" s="6" t="str">
        <f t="shared" si="8"/>
        <v/>
      </c>
    </row>
    <row r="176" spans="2:30" ht="14.25" customHeight="1" x14ac:dyDescent="0.25">
      <c r="B176" s="18" t="s">
        <v>306</v>
      </c>
      <c r="C176" s="23" t="s">
        <v>289</v>
      </c>
      <c r="D176" s="46" t="str">
        <f>IFERROR(VLOOKUP(B176,#REF!,3,0),"")</f>
        <v/>
      </c>
      <c r="E176" s="46"/>
      <c r="F176" s="46"/>
      <c r="G176" s="46"/>
      <c r="H176" s="50"/>
      <c r="I176" s="93">
        <f t="shared" si="6"/>
        <v>0</v>
      </c>
      <c r="J176" s="93"/>
      <c r="K176" s="93"/>
      <c r="L176" s="93"/>
      <c r="M176" s="93"/>
      <c r="N176" s="93">
        <f t="shared" si="9"/>
        <v>0</v>
      </c>
      <c r="O176" s="93"/>
      <c r="P176" s="93"/>
      <c r="Q176" s="93"/>
      <c r="R176" s="93"/>
      <c r="S176" s="93">
        <f t="shared" si="10"/>
        <v>0</v>
      </c>
      <c r="T176" s="93">
        <f t="shared" si="7"/>
        <v>0</v>
      </c>
      <c r="U176" s="6" t="str">
        <f t="shared" si="8"/>
        <v/>
      </c>
    </row>
    <row r="177" spans="2:30" ht="14.25" customHeight="1" x14ac:dyDescent="0.25">
      <c r="B177" s="18" t="s">
        <v>307</v>
      </c>
      <c r="C177" s="23" t="s">
        <v>291</v>
      </c>
      <c r="D177" s="46" t="str">
        <f>IFERROR(VLOOKUP(B177,#REF!,3,0),"")</f>
        <v/>
      </c>
      <c r="E177" s="46"/>
      <c r="F177" s="46"/>
      <c r="G177" s="46"/>
      <c r="H177" s="50"/>
      <c r="I177" s="93">
        <f t="shared" si="6"/>
        <v>0</v>
      </c>
      <c r="J177" s="93"/>
      <c r="K177" s="93"/>
      <c r="L177" s="93"/>
      <c r="M177" s="93"/>
      <c r="N177" s="93">
        <f t="shared" si="9"/>
        <v>0</v>
      </c>
      <c r="O177" s="93"/>
      <c r="P177" s="93"/>
      <c r="Q177" s="93"/>
      <c r="R177" s="93"/>
      <c r="S177" s="93">
        <f t="shared" si="10"/>
        <v>0</v>
      </c>
      <c r="T177" s="93">
        <f t="shared" si="7"/>
        <v>0</v>
      </c>
      <c r="U177" s="6" t="str">
        <f t="shared" si="8"/>
        <v/>
      </c>
    </row>
    <row r="178" spans="2:30" ht="14.25" customHeight="1" x14ac:dyDescent="0.25">
      <c r="B178" s="18" t="s">
        <v>308</v>
      </c>
      <c r="C178" s="18" t="s">
        <v>293</v>
      </c>
      <c r="D178" s="46" t="str">
        <f>IFERROR(VLOOKUP(B178,#REF!,3,0),"")</f>
        <v/>
      </c>
      <c r="E178" s="46"/>
      <c r="F178" s="46"/>
      <c r="G178" s="46"/>
      <c r="H178" s="50"/>
      <c r="I178" s="93">
        <f t="shared" si="6"/>
        <v>0</v>
      </c>
      <c r="J178" s="93"/>
      <c r="K178" s="93"/>
      <c r="L178" s="93"/>
      <c r="M178" s="93"/>
      <c r="N178" s="93">
        <f t="shared" si="9"/>
        <v>0</v>
      </c>
      <c r="O178" s="93"/>
      <c r="P178" s="93"/>
      <c r="Q178" s="93"/>
      <c r="R178" s="93"/>
      <c r="S178" s="93">
        <f t="shared" si="10"/>
        <v>0</v>
      </c>
      <c r="T178" s="93">
        <f t="shared" si="7"/>
        <v>0</v>
      </c>
      <c r="U178" s="6" t="str">
        <f t="shared" si="8"/>
        <v/>
      </c>
    </row>
    <row r="179" spans="2:30" ht="14.25" customHeight="1" x14ac:dyDescent="0.25">
      <c r="B179" s="18" t="s">
        <v>309</v>
      </c>
      <c r="C179" s="18" t="s">
        <v>295</v>
      </c>
      <c r="D179" s="46" t="str">
        <f>IFERROR(VLOOKUP(B179,#REF!,3,0),"")</f>
        <v/>
      </c>
      <c r="E179" s="46"/>
      <c r="F179" s="46"/>
      <c r="G179" s="46"/>
      <c r="H179" s="50"/>
      <c r="I179" s="93">
        <f t="shared" si="6"/>
        <v>0</v>
      </c>
      <c r="J179" s="93"/>
      <c r="K179" s="93"/>
      <c r="L179" s="93"/>
      <c r="M179" s="93"/>
      <c r="N179" s="93">
        <f t="shared" si="9"/>
        <v>0</v>
      </c>
      <c r="O179" s="93"/>
      <c r="P179" s="93"/>
      <c r="Q179" s="93"/>
      <c r="R179" s="93"/>
      <c r="S179" s="93">
        <f t="shared" si="10"/>
        <v>0</v>
      </c>
      <c r="T179" s="93">
        <f t="shared" si="7"/>
        <v>0</v>
      </c>
      <c r="U179" s="6" t="str">
        <f t="shared" si="8"/>
        <v/>
      </c>
    </row>
    <row r="180" spans="2:30" s="7" customFormat="1" ht="14.25" customHeight="1" x14ac:dyDescent="0.25">
      <c r="B180" s="61"/>
      <c r="C180" s="61"/>
      <c r="D180" s="51" t="str">
        <f>IFERROR(VLOOKUP(B180,#REF!,3,0),"")</f>
        <v/>
      </c>
      <c r="E180" s="51"/>
      <c r="F180" s="51"/>
      <c r="G180" s="51"/>
      <c r="H180" s="51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5"/>
      <c r="W180"/>
      <c r="X180"/>
      <c r="Y180"/>
      <c r="Z180"/>
      <c r="AA180"/>
      <c r="AB180"/>
      <c r="AC180"/>
      <c r="AD180"/>
    </row>
    <row r="181" spans="2:30" ht="14.25" customHeight="1" x14ac:dyDescent="0.25">
      <c r="B181" s="99" t="s">
        <v>310</v>
      </c>
      <c r="C181" s="99"/>
      <c r="D181" s="114"/>
      <c r="E181" s="114"/>
      <c r="F181" s="114"/>
      <c r="G181" s="114"/>
      <c r="H181" s="114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30" s="7" customFormat="1" ht="14.25" customHeight="1" x14ac:dyDescent="0.25">
      <c r="B182" s="62"/>
      <c r="C182" s="62"/>
      <c r="D182" s="52" t="str">
        <f>IFERROR(VLOOKUP(B182,#REF!,3,0),"")</f>
        <v/>
      </c>
      <c r="E182" s="52"/>
      <c r="F182" s="52"/>
      <c r="G182" s="52"/>
      <c r="H182" s="52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5"/>
      <c r="W182"/>
      <c r="X182"/>
      <c r="Y182"/>
      <c r="Z182"/>
      <c r="AA182"/>
      <c r="AB182"/>
      <c r="AC182"/>
      <c r="AD182"/>
    </row>
    <row r="183" spans="2:30" s="15" customFormat="1" ht="14.25" customHeight="1" x14ac:dyDescent="0.25">
      <c r="B183" s="27">
        <v>11</v>
      </c>
      <c r="C183" s="37" t="s">
        <v>311</v>
      </c>
      <c r="D183" s="40">
        <v>7842515.6399999997</v>
      </c>
      <c r="E183" s="87">
        <v>7103197.0599999996</v>
      </c>
      <c r="F183" s="87">
        <v>7313335.0499999998</v>
      </c>
      <c r="G183" s="87">
        <v>7645798.1900000004</v>
      </c>
      <c r="H183" s="87">
        <v>7946482.6799999997</v>
      </c>
      <c r="I183" s="40">
        <v>7946482.6799999997</v>
      </c>
      <c r="J183" s="87"/>
      <c r="K183" s="87"/>
      <c r="L183" s="87"/>
      <c r="M183" s="87"/>
      <c r="N183" s="87">
        <v>0</v>
      </c>
      <c r="O183" s="87"/>
      <c r="P183" s="87"/>
      <c r="Q183" s="87"/>
      <c r="R183" s="87"/>
      <c r="S183" s="87">
        <v>0</v>
      </c>
      <c r="T183" s="113">
        <v>7946482.6799999997</v>
      </c>
      <c r="U183" s="102"/>
      <c r="W183"/>
      <c r="X183"/>
      <c r="Y183"/>
      <c r="Z183"/>
      <c r="AA183"/>
      <c r="AB183"/>
      <c r="AC183"/>
      <c r="AD183"/>
    </row>
    <row r="184" spans="2:30" ht="14.25" customHeight="1" x14ac:dyDescent="0.25">
      <c r="B184" s="131" t="s">
        <v>312</v>
      </c>
      <c r="C184" s="20" t="s">
        <v>313</v>
      </c>
      <c r="D184" s="138">
        <v>5605303.5800000001</v>
      </c>
      <c r="E184" s="118"/>
      <c r="F184" s="73"/>
      <c r="G184" s="73"/>
      <c r="H184" s="120"/>
      <c r="I184" s="93">
        <v>0</v>
      </c>
      <c r="J184" s="93"/>
      <c r="K184" s="93"/>
      <c r="L184" s="93"/>
      <c r="M184" s="93"/>
      <c r="N184" s="93">
        <v>0</v>
      </c>
      <c r="O184" s="93"/>
      <c r="P184" s="93"/>
      <c r="Q184" s="93"/>
      <c r="R184" s="93"/>
      <c r="S184" s="93">
        <v>0</v>
      </c>
      <c r="T184" s="93">
        <v>0</v>
      </c>
      <c r="U184" s="6"/>
    </row>
    <row r="185" spans="2:30" s="29" customFormat="1" ht="14.25" customHeight="1" x14ac:dyDescent="0.25">
      <c r="B185" s="131" t="s">
        <v>314</v>
      </c>
      <c r="C185" s="20" t="s">
        <v>315</v>
      </c>
      <c r="D185" s="138">
        <v>1271382.8</v>
      </c>
      <c r="E185" s="46"/>
      <c r="F185" s="46"/>
      <c r="G185" s="46"/>
      <c r="H185" s="50"/>
      <c r="I185" s="93">
        <v>0</v>
      </c>
      <c r="J185" s="93"/>
      <c r="K185" s="93"/>
      <c r="L185" s="93"/>
      <c r="M185" s="93"/>
      <c r="N185" s="93">
        <v>0</v>
      </c>
      <c r="O185" s="93"/>
      <c r="P185" s="93"/>
      <c r="Q185" s="93"/>
      <c r="R185" s="93"/>
      <c r="S185" s="93">
        <v>0</v>
      </c>
      <c r="T185" s="93">
        <v>0</v>
      </c>
      <c r="U185" s="6"/>
      <c r="W185"/>
      <c r="X185"/>
      <c r="Y185"/>
      <c r="Z185"/>
      <c r="AA185"/>
      <c r="AB185"/>
      <c r="AC185"/>
      <c r="AD185"/>
    </row>
    <row r="186" spans="2:30" s="29" customFormat="1" ht="14.25" customHeight="1" x14ac:dyDescent="0.25">
      <c r="B186" s="131" t="s">
        <v>316</v>
      </c>
      <c r="C186" s="20" t="s">
        <v>317</v>
      </c>
      <c r="D186" s="138">
        <v>953829.26</v>
      </c>
      <c r="E186" s="46"/>
      <c r="F186" s="46"/>
      <c r="G186" s="46"/>
      <c r="H186" s="50"/>
      <c r="I186" s="93">
        <v>0</v>
      </c>
      <c r="J186" s="93"/>
      <c r="K186" s="93"/>
      <c r="L186" s="93"/>
      <c r="M186" s="93"/>
      <c r="N186" s="93">
        <v>0</v>
      </c>
      <c r="O186" s="93"/>
      <c r="P186" s="93"/>
      <c r="Q186" s="93"/>
      <c r="R186" s="93"/>
      <c r="S186" s="93">
        <v>0</v>
      </c>
      <c r="T186" s="93">
        <v>0</v>
      </c>
      <c r="U186" s="6"/>
      <c r="W186"/>
      <c r="X186"/>
      <c r="Y186"/>
      <c r="Z186"/>
      <c r="AA186"/>
      <c r="AB186"/>
      <c r="AC186"/>
      <c r="AD186"/>
    </row>
    <row r="187" spans="2:30" s="29" customFormat="1" ht="14.25" customHeight="1" x14ac:dyDescent="0.25">
      <c r="B187" s="131" t="s">
        <v>318</v>
      </c>
      <c r="C187" s="20" t="s">
        <v>319</v>
      </c>
      <c r="D187" s="138">
        <v>12000</v>
      </c>
      <c r="E187" s="46"/>
      <c r="F187" s="46"/>
      <c r="G187" s="46"/>
      <c r="H187" s="50"/>
      <c r="I187" s="93">
        <v>0</v>
      </c>
      <c r="J187" s="93"/>
      <c r="K187" s="93"/>
      <c r="L187" s="93"/>
      <c r="M187" s="93"/>
      <c r="N187" s="93">
        <v>0</v>
      </c>
      <c r="O187" s="93"/>
      <c r="P187" s="93"/>
      <c r="Q187" s="93"/>
      <c r="R187" s="93"/>
      <c r="S187" s="93">
        <v>0</v>
      </c>
      <c r="T187" s="93">
        <v>0</v>
      </c>
      <c r="U187" s="6"/>
      <c r="W187"/>
      <c r="X187"/>
      <c r="Y187"/>
      <c r="Z187"/>
      <c r="AA187"/>
      <c r="AB187"/>
      <c r="AC187"/>
      <c r="AD187"/>
    </row>
    <row r="188" spans="2:30" s="15" customFormat="1" ht="14.25" customHeight="1" x14ac:dyDescent="0.25">
      <c r="B188" s="27">
        <v>12</v>
      </c>
      <c r="C188" s="37" t="s">
        <v>320</v>
      </c>
      <c r="D188" s="87">
        <v>1845000</v>
      </c>
      <c r="E188" s="87">
        <v>2934313.72</v>
      </c>
      <c r="F188" s="87">
        <v>2936131.2</v>
      </c>
      <c r="G188" s="87">
        <v>3904893.31</v>
      </c>
      <c r="H188" s="87">
        <v>3833583.09</v>
      </c>
      <c r="I188" s="87">
        <v>3833583.09</v>
      </c>
      <c r="J188" s="87"/>
      <c r="K188" s="87"/>
      <c r="L188" s="87"/>
      <c r="M188" s="87"/>
      <c r="N188" s="87">
        <v>0</v>
      </c>
      <c r="O188" s="87"/>
      <c r="P188" s="87"/>
      <c r="Q188" s="87"/>
      <c r="R188" s="87"/>
      <c r="S188" s="87">
        <v>0</v>
      </c>
      <c r="T188" s="87">
        <v>3833583.09</v>
      </c>
      <c r="U188" s="102"/>
      <c r="W188"/>
      <c r="X188"/>
      <c r="Y188"/>
      <c r="Z188"/>
      <c r="AA188"/>
      <c r="AB188"/>
      <c r="AC188"/>
      <c r="AD188"/>
    </row>
    <row r="189" spans="2:30" s="29" customFormat="1" ht="14.25" customHeight="1" x14ac:dyDescent="0.25">
      <c r="B189" s="131" t="s">
        <v>321</v>
      </c>
      <c r="C189" s="20" t="s">
        <v>322</v>
      </c>
      <c r="D189" s="138">
        <v>1845000</v>
      </c>
      <c r="E189" s="46"/>
      <c r="F189" s="46"/>
      <c r="G189" s="64"/>
      <c r="H189" s="119"/>
      <c r="I189" s="93">
        <v>0</v>
      </c>
      <c r="J189" s="93"/>
      <c r="K189" s="93"/>
      <c r="L189" s="93"/>
      <c r="M189" s="93"/>
      <c r="N189" s="93">
        <v>0</v>
      </c>
      <c r="O189" s="93"/>
      <c r="P189" s="93"/>
      <c r="Q189" s="93"/>
      <c r="R189" s="93"/>
      <c r="S189" s="93">
        <v>0</v>
      </c>
      <c r="T189" s="93">
        <v>0</v>
      </c>
      <c r="U189" s="6"/>
      <c r="W189"/>
      <c r="X189"/>
      <c r="Y189"/>
      <c r="Z189"/>
      <c r="AA189"/>
      <c r="AB189"/>
      <c r="AC189"/>
      <c r="AD189"/>
    </row>
    <row r="190" spans="2:30" s="29" customFormat="1" ht="14.25" customHeight="1" x14ac:dyDescent="0.25">
      <c r="B190" s="131" t="s">
        <v>323</v>
      </c>
      <c r="C190" s="20" t="s">
        <v>324</v>
      </c>
      <c r="D190" s="138">
        <v>2682893.92</v>
      </c>
      <c r="E190" s="46"/>
      <c r="F190" s="46"/>
      <c r="G190" s="46"/>
      <c r="H190" s="50"/>
      <c r="I190" s="93">
        <v>0</v>
      </c>
      <c r="J190" s="93"/>
      <c r="K190" s="93"/>
      <c r="L190" s="93"/>
      <c r="M190" s="93"/>
      <c r="N190" s="93">
        <v>0</v>
      </c>
      <c r="O190" s="93"/>
      <c r="P190" s="93"/>
      <c r="Q190" s="93"/>
      <c r="R190" s="93"/>
      <c r="S190" s="93">
        <v>0</v>
      </c>
      <c r="T190" s="93">
        <v>0</v>
      </c>
      <c r="U190" s="6"/>
      <c r="W190"/>
      <c r="X190"/>
      <c r="Y190"/>
      <c r="Z190"/>
      <c r="AA190"/>
      <c r="AB190"/>
      <c r="AC190"/>
      <c r="AD190"/>
    </row>
    <row r="191" spans="2:30" s="29" customFormat="1" ht="14.25" customHeight="1" x14ac:dyDescent="0.25">
      <c r="B191" s="131" t="s">
        <v>325</v>
      </c>
      <c r="C191" s="20" t="s">
        <v>326</v>
      </c>
      <c r="D191" s="138">
        <v>-2682893.92</v>
      </c>
      <c r="E191" s="46"/>
      <c r="F191" s="46"/>
      <c r="G191" s="46"/>
      <c r="H191" s="50"/>
      <c r="I191" s="93">
        <v>0</v>
      </c>
      <c r="J191" s="93"/>
      <c r="K191" s="93"/>
      <c r="L191" s="93"/>
      <c r="M191" s="93"/>
      <c r="N191" s="93">
        <v>0</v>
      </c>
      <c r="O191" s="93"/>
      <c r="P191" s="93"/>
      <c r="Q191" s="93"/>
      <c r="R191" s="93"/>
      <c r="S191" s="93">
        <v>0</v>
      </c>
      <c r="T191" s="93">
        <v>0</v>
      </c>
      <c r="U191" s="6"/>
      <c r="W191"/>
      <c r="X191"/>
      <c r="Y191"/>
      <c r="Z191"/>
      <c r="AA191"/>
      <c r="AB191"/>
      <c r="AC191"/>
      <c r="AD191"/>
    </row>
    <row r="192" spans="2:30" s="29" customFormat="1" ht="28.5" x14ac:dyDescent="0.25">
      <c r="B192" s="131"/>
      <c r="C192" s="19"/>
      <c r="D192" s="35" t="s">
        <v>327</v>
      </c>
      <c r="E192" s="35" t="s">
        <v>12</v>
      </c>
      <c r="F192" s="35" t="s">
        <v>13</v>
      </c>
      <c r="G192" s="35" t="s">
        <v>14</v>
      </c>
      <c r="H192" s="35" t="s">
        <v>15</v>
      </c>
      <c r="I192" s="35" t="s">
        <v>16</v>
      </c>
      <c r="J192" s="4" t="s">
        <v>17</v>
      </c>
      <c r="K192" s="4" t="s">
        <v>18</v>
      </c>
      <c r="L192" s="4" t="s">
        <v>19</v>
      </c>
      <c r="M192" s="4" t="s">
        <v>20</v>
      </c>
      <c r="N192" s="35" t="s">
        <v>21</v>
      </c>
      <c r="O192" s="4" t="s">
        <v>22</v>
      </c>
      <c r="P192" s="4" t="s">
        <v>23</v>
      </c>
      <c r="Q192" s="4" t="s">
        <v>24</v>
      </c>
      <c r="R192" s="4" t="s">
        <v>25</v>
      </c>
      <c r="S192" s="35" t="s">
        <v>26</v>
      </c>
      <c r="T192" s="35" t="s">
        <v>27</v>
      </c>
      <c r="U192" s="1" t="s">
        <v>28</v>
      </c>
      <c r="W192"/>
      <c r="X192"/>
      <c r="Y192"/>
      <c r="Z192"/>
      <c r="AA192"/>
      <c r="AB192"/>
      <c r="AC192"/>
      <c r="AD192"/>
    </row>
    <row r="193" spans="2:30" s="15" customFormat="1" ht="14.25" customHeight="1" x14ac:dyDescent="0.25">
      <c r="B193" s="27">
        <v>13</v>
      </c>
      <c r="C193" s="37" t="s">
        <v>328</v>
      </c>
      <c r="D193" s="40">
        <v>12086953.24</v>
      </c>
      <c r="E193" s="40">
        <v>10858024.620000001</v>
      </c>
      <c r="F193" s="40">
        <v>11029605.629999999</v>
      </c>
      <c r="G193" s="40">
        <v>12087296.85</v>
      </c>
      <c r="H193" s="40">
        <v>12417365.229999999</v>
      </c>
      <c r="I193" s="87">
        <v>12417365.229999999</v>
      </c>
      <c r="J193" s="40">
        <v>12681024.050000001</v>
      </c>
      <c r="K193" s="40">
        <v>13829310.280000001</v>
      </c>
      <c r="L193" s="40">
        <v>13621161.759999998</v>
      </c>
      <c r="M193" s="40">
        <v>13378416.629999999</v>
      </c>
      <c r="N193" s="87">
        <v>53509912.719999999</v>
      </c>
      <c r="O193" s="87">
        <v>11438742.65</v>
      </c>
      <c r="P193" s="87">
        <v>11313691.65</v>
      </c>
      <c r="Q193" s="87">
        <v>11070305.1</v>
      </c>
      <c r="R193" s="87">
        <v>12437633.530000001</v>
      </c>
      <c r="S193" s="87">
        <v>46260372.93</v>
      </c>
      <c r="T193" s="87">
        <v>112187650.88</v>
      </c>
      <c r="U193" s="102"/>
      <c r="W193"/>
      <c r="X193"/>
      <c r="Y193"/>
      <c r="Z193"/>
      <c r="AA193"/>
      <c r="AB193"/>
      <c r="AC193"/>
      <c r="AD193"/>
    </row>
    <row r="194" spans="2:30" s="29" customFormat="1" ht="14.25" customHeight="1" x14ac:dyDescent="0.25">
      <c r="B194" s="131" t="s">
        <v>329</v>
      </c>
      <c r="C194" s="20" t="s">
        <v>330</v>
      </c>
      <c r="D194" s="117">
        <v>6070544</v>
      </c>
      <c r="E194" s="117">
        <v>4517194.9700000007</v>
      </c>
      <c r="F194" s="117">
        <v>4594066.92</v>
      </c>
      <c r="G194" s="117">
        <v>4585395.284</v>
      </c>
      <c r="H194" s="117">
        <v>4864809.1339999996</v>
      </c>
      <c r="I194" s="93">
        <v>4864809.1339999996</v>
      </c>
      <c r="J194" s="93">
        <v>5107695.6899999995</v>
      </c>
      <c r="K194" s="93">
        <v>5260454.87</v>
      </c>
      <c r="L194" s="93">
        <v>5147384.7799999993</v>
      </c>
      <c r="M194" s="93">
        <v>5101692.16</v>
      </c>
      <c r="N194" s="93">
        <v>20617227.5</v>
      </c>
      <c r="O194" s="93">
        <v>5008654.4400000004</v>
      </c>
      <c r="P194" s="93">
        <v>5158221.68</v>
      </c>
      <c r="Q194" s="93">
        <v>5176948.55</v>
      </c>
      <c r="R194" s="93">
        <v>4757853.68</v>
      </c>
      <c r="S194" s="93">
        <v>20101678.350000001</v>
      </c>
      <c r="T194" s="93">
        <v>45583714.983999997</v>
      </c>
      <c r="U194" s="6"/>
      <c r="W194"/>
      <c r="X194"/>
      <c r="Y194"/>
      <c r="Z194"/>
      <c r="AA194"/>
      <c r="AB194"/>
      <c r="AC194"/>
      <c r="AD194"/>
    </row>
    <row r="195" spans="2:30" s="15" customFormat="1" ht="14.25" customHeight="1" x14ac:dyDescent="0.25">
      <c r="B195" s="131" t="s">
        <v>331</v>
      </c>
      <c r="C195" s="20" t="s">
        <v>332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93">
        <v>0</v>
      </c>
      <c r="J195" s="93"/>
      <c r="K195" s="93"/>
      <c r="L195" s="93"/>
      <c r="M195" s="93"/>
      <c r="N195" s="93">
        <v>0</v>
      </c>
      <c r="O195" s="93"/>
      <c r="P195" s="93"/>
      <c r="Q195" s="93"/>
      <c r="R195" s="93"/>
      <c r="S195" s="93">
        <v>0</v>
      </c>
      <c r="T195" s="93">
        <v>0</v>
      </c>
      <c r="U195" s="6"/>
      <c r="W195"/>
      <c r="X195"/>
      <c r="Y195"/>
      <c r="Z195"/>
      <c r="AA195"/>
      <c r="AB195"/>
      <c r="AC195"/>
      <c r="AD195"/>
    </row>
    <row r="196" spans="2:30" ht="14.25" customHeight="1" x14ac:dyDescent="0.25">
      <c r="B196" s="131" t="s">
        <v>333</v>
      </c>
      <c r="C196" s="20" t="s">
        <v>334</v>
      </c>
      <c r="D196" s="117">
        <v>2932295.92</v>
      </c>
      <c r="E196" s="117">
        <v>2934313.72</v>
      </c>
      <c r="F196" s="117">
        <v>2936131.2</v>
      </c>
      <c r="G196" s="117">
        <v>3904893.31</v>
      </c>
      <c r="H196" s="117">
        <v>3852618.09</v>
      </c>
      <c r="I196" s="93">
        <v>3852618.09</v>
      </c>
      <c r="J196" s="93">
        <v>3782781.95</v>
      </c>
      <c r="K196" s="93">
        <v>4677682.6099999994</v>
      </c>
      <c r="L196" s="93">
        <v>4538364.21</v>
      </c>
      <c r="M196" s="93">
        <v>4257056.07</v>
      </c>
      <c r="N196" s="93">
        <v>17255884.84</v>
      </c>
      <c r="O196" s="93">
        <v>4068263.73</v>
      </c>
      <c r="P196" s="93">
        <v>3784741.23</v>
      </c>
      <c r="Q196" s="93">
        <v>3501460.07</v>
      </c>
      <c r="R196" s="93">
        <v>5257484.2300000004</v>
      </c>
      <c r="S196" s="93">
        <v>16611949.26</v>
      </c>
      <c r="T196" s="93">
        <v>37720452.189999998</v>
      </c>
      <c r="U196" s="6"/>
    </row>
    <row r="197" spans="2:30" s="29" customFormat="1" ht="14.25" customHeight="1" x14ac:dyDescent="0.25">
      <c r="B197" s="131" t="s">
        <v>335</v>
      </c>
      <c r="C197" s="20" t="s">
        <v>336</v>
      </c>
      <c r="D197" s="117">
        <v>1271382.8</v>
      </c>
      <c r="E197" s="117">
        <v>1272750.6000000001</v>
      </c>
      <c r="F197" s="117">
        <v>1274025.3999999999</v>
      </c>
      <c r="G197" s="117">
        <v>1275952</v>
      </c>
      <c r="H197" s="117">
        <v>1277956.2</v>
      </c>
      <c r="I197" s="93">
        <v>1277956.2</v>
      </c>
      <c r="J197" s="93">
        <v>1280600.8</v>
      </c>
      <c r="K197" s="93">
        <v>1283862.3999999999</v>
      </c>
      <c r="L197" s="93">
        <v>1287411.2</v>
      </c>
      <c r="M197" s="93">
        <v>1291648.2</v>
      </c>
      <c r="N197" s="93">
        <v>5143522.6000000006</v>
      </c>
      <c r="O197" s="93">
        <v>1296128.8</v>
      </c>
      <c r="P197" s="93">
        <v>1301005.06</v>
      </c>
      <c r="Q197" s="93">
        <v>1307186.8</v>
      </c>
      <c r="R197" s="93">
        <v>1316006.8</v>
      </c>
      <c r="S197" s="93">
        <v>5220327.46</v>
      </c>
      <c r="T197" s="93">
        <v>11641806.260000002</v>
      </c>
      <c r="U197" s="6"/>
      <c r="W197"/>
      <c r="X197"/>
      <c r="Y197"/>
      <c r="Z197"/>
      <c r="AA197"/>
      <c r="AB197"/>
      <c r="AC197"/>
      <c r="AD197"/>
    </row>
    <row r="198" spans="2:30" s="29" customFormat="1" ht="14.25" customHeight="1" x14ac:dyDescent="0.25">
      <c r="B198" s="131" t="s">
        <v>337</v>
      </c>
      <c r="C198" s="20" t="s">
        <v>338</v>
      </c>
      <c r="D198" s="117">
        <v>953829.26</v>
      </c>
      <c r="E198" s="117">
        <v>966761.16</v>
      </c>
      <c r="F198" s="117">
        <v>977721.44</v>
      </c>
      <c r="G198" s="117">
        <v>989393.04</v>
      </c>
      <c r="H198" s="117">
        <v>1000944.6</v>
      </c>
      <c r="I198" s="93">
        <v>1000944.6</v>
      </c>
      <c r="J198" s="93">
        <v>1012987</v>
      </c>
      <c r="K198" s="93">
        <v>1025355.24</v>
      </c>
      <c r="L198" s="93">
        <v>1038138.64</v>
      </c>
      <c r="M198" s="93">
        <v>1041489.92</v>
      </c>
      <c r="N198" s="93">
        <v>4117970.8</v>
      </c>
      <c r="O198" s="93">
        <v>1065695.68</v>
      </c>
      <c r="P198" s="93">
        <v>1069723.68</v>
      </c>
      <c r="Q198" s="93">
        <v>1084709.68</v>
      </c>
      <c r="R198" s="93">
        <v>1106288.82</v>
      </c>
      <c r="S198" s="93">
        <v>4326417.8600000003</v>
      </c>
      <c r="T198" s="93">
        <v>9445333.2599999998</v>
      </c>
      <c r="U198" s="6"/>
      <c r="W198"/>
      <c r="X198"/>
      <c r="Y198"/>
      <c r="Z198"/>
      <c r="AA198"/>
      <c r="AB198"/>
      <c r="AC198"/>
      <c r="AD198"/>
    </row>
    <row r="199" spans="2:30" s="29" customFormat="1" ht="28.5" x14ac:dyDescent="0.25">
      <c r="B199" s="131" t="s">
        <v>339</v>
      </c>
      <c r="C199" s="20" t="s">
        <v>340</v>
      </c>
      <c r="D199" s="117">
        <v>12000</v>
      </c>
      <c r="E199" s="117">
        <v>-12000</v>
      </c>
      <c r="F199" s="117">
        <v>0</v>
      </c>
      <c r="G199" s="117">
        <v>0</v>
      </c>
      <c r="H199" s="117">
        <v>0</v>
      </c>
      <c r="I199" s="93">
        <v>0</v>
      </c>
      <c r="J199" s="93"/>
      <c r="K199" s="93"/>
      <c r="L199" s="93"/>
      <c r="M199" s="93"/>
      <c r="N199" s="93">
        <v>0</v>
      </c>
      <c r="O199" s="93"/>
      <c r="P199" s="93"/>
      <c r="Q199" s="93"/>
      <c r="R199" s="93"/>
      <c r="S199" s="93">
        <v>0</v>
      </c>
      <c r="T199" s="93">
        <v>0</v>
      </c>
      <c r="U199" s="6"/>
      <c r="W199"/>
      <c r="X199"/>
      <c r="Y199"/>
      <c r="Z199"/>
      <c r="AA199"/>
      <c r="AB199"/>
      <c r="AC199"/>
      <c r="AD199"/>
    </row>
    <row r="200" spans="2:30" s="29" customFormat="1" ht="15" x14ac:dyDescent="0.25">
      <c r="B200" s="131" t="s">
        <v>341</v>
      </c>
      <c r="C200" s="20" t="s">
        <v>342</v>
      </c>
      <c r="D200" s="117">
        <v>846901.53</v>
      </c>
      <c r="E200" s="117">
        <v>828504.17</v>
      </c>
      <c r="F200" s="117">
        <v>875350.67</v>
      </c>
      <c r="G200" s="117">
        <v>937543.21600000001</v>
      </c>
      <c r="H200" s="117">
        <v>1005107.206</v>
      </c>
      <c r="I200" s="117">
        <v>1005107.206</v>
      </c>
      <c r="J200" s="117">
        <v>1059218.6100000001</v>
      </c>
      <c r="K200" s="117">
        <v>1122405.1600000001</v>
      </c>
      <c r="L200" s="117">
        <v>1128502.9300000002</v>
      </c>
      <c r="M200" s="117">
        <v>1183360.2800000003</v>
      </c>
      <c r="N200" s="117">
        <v>1183360.2800000003</v>
      </c>
      <c r="O200" s="117">
        <v>1224141.4200000002</v>
      </c>
      <c r="P200" s="117">
        <v>1252030.4300000002</v>
      </c>
      <c r="Q200" s="117">
        <v>1287135.8800000001</v>
      </c>
      <c r="R200" s="117">
        <v>1270368.52</v>
      </c>
      <c r="S200" s="117">
        <v>1270368.52</v>
      </c>
      <c r="T200" s="117">
        <v>1270368.52</v>
      </c>
      <c r="U200" s="6"/>
      <c r="W200"/>
      <c r="X200"/>
      <c r="Y200"/>
      <c r="Z200"/>
      <c r="AA200"/>
      <c r="AB200"/>
      <c r="AC200"/>
      <c r="AD200"/>
    </row>
    <row r="201" spans="2:30" s="29" customFormat="1" ht="28.5" x14ac:dyDescent="0.25">
      <c r="B201" s="131" t="s">
        <v>343</v>
      </c>
      <c r="C201" s="20" t="s">
        <v>344</v>
      </c>
      <c r="D201" s="117">
        <v>0</v>
      </c>
      <c r="E201" s="117">
        <v>157500</v>
      </c>
      <c r="F201" s="117">
        <v>157500</v>
      </c>
      <c r="G201" s="117">
        <v>157500</v>
      </c>
      <c r="H201" s="117">
        <v>157500</v>
      </c>
      <c r="I201" s="117">
        <v>157500</v>
      </c>
      <c r="J201" s="117">
        <v>157500</v>
      </c>
      <c r="K201" s="117">
        <v>157500</v>
      </c>
      <c r="L201" s="117">
        <v>157500</v>
      </c>
      <c r="M201" s="117">
        <v>157500</v>
      </c>
      <c r="N201" s="93">
        <v>157500</v>
      </c>
      <c r="O201" s="117">
        <v>157500</v>
      </c>
      <c r="P201" s="117">
        <v>157500</v>
      </c>
      <c r="Q201" s="117">
        <v>157500</v>
      </c>
      <c r="R201" s="117">
        <v>157500</v>
      </c>
      <c r="S201" s="93">
        <v>157500</v>
      </c>
      <c r="T201" s="93">
        <v>157500</v>
      </c>
      <c r="U201" s="6"/>
      <c r="W201"/>
      <c r="X201"/>
      <c r="Y201"/>
      <c r="Z201"/>
      <c r="AA201"/>
      <c r="AB201"/>
      <c r="AC201"/>
      <c r="AD201"/>
    </row>
    <row r="202" spans="2:30" s="29" customFormat="1" ht="35.25" customHeight="1" x14ac:dyDescent="0.25">
      <c r="B202" s="131" t="s">
        <v>345</v>
      </c>
      <c r="C202" s="20" t="s">
        <v>346</v>
      </c>
      <c r="D202" s="117">
        <v>193000</v>
      </c>
      <c r="E202" s="117">
        <v>193000</v>
      </c>
      <c r="F202" s="117">
        <v>214810</v>
      </c>
      <c r="G202" s="117">
        <v>236620</v>
      </c>
      <c r="H202" s="117">
        <v>258430</v>
      </c>
      <c r="I202" s="117">
        <v>258430</v>
      </c>
      <c r="J202" s="117">
        <v>280240</v>
      </c>
      <c r="K202" s="117">
        <v>302050</v>
      </c>
      <c r="L202" s="117">
        <v>323860</v>
      </c>
      <c r="M202" s="117">
        <v>345670</v>
      </c>
      <c r="N202" s="117">
        <v>345670</v>
      </c>
      <c r="O202" s="117">
        <v>367480</v>
      </c>
      <c r="P202" s="117">
        <v>389290</v>
      </c>
      <c r="Q202" s="117">
        <v>411100</v>
      </c>
      <c r="R202" s="117">
        <v>432756</v>
      </c>
      <c r="S202" s="117">
        <v>432756</v>
      </c>
      <c r="T202" s="93">
        <v>432756</v>
      </c>
      <c r="U202" s="6"/>
      <c r="W202"/>
      <c r="X202"/>
      <c r="Y202"/>
      <c r="Z202"/>
      <c r="AA202"/>
      <c r="AB202"/>
      <c r="AC202"/>
      <c r="AD202"/>
    </row>
    <row r="203" spans="2:30" s="31" customFormat="1" ht="14.25" hidden="1" customHeight="1" x14ac:dyDescent="0.25">
      <c r="B203" s="30"/>
      <c r="C203" s="30"/>
      <c r="D203" s="33"/>
      <c r="E203" s="33"/>
      <c r="F203" s="33"/>
      <c r="G203" s="33"/>
      <c r="H203" s="33">
        <f>H202+H200+H201</f>
        <v>1421037.206</v>
      </c>
      <c r="I203" s="32"/>
      <c r="J203" s="33"/>
      <c r="K203" s="179">
        <v>6842410.0300000003</v>
      </c>
      <c r="L203" s="179">
        <v>6757247.71</v>
      </c>
      <c r="M203" s="179">
        <v>6788222.4400000004</v>
      </c>
      <c r="N203" s="33"/>
      <c r="O203" s="179">
        <v>6757775.8600000003</v>
      </c>
      <c r="P203" s="179">
        <v>6957042.1100000003</v>
      </c>
      <c r="Q203" s="179">
        <v>7032684.4299999997</v>
      </c>
      <c r="R203" s="179">
        <v>6618478.2000000002</v>
      </c>
      <c r="S203" s="33"/>
      <c r="T203" s="33"/>
      <c r="U203" s="34"/>
      <c r="W203"/>
      <c r="X203"/>
      <c r="Y203"/>
      <c r="Z203"/>
      <c r="AA203"/>
      <c r="AB203"/>
      <c r="AC203"/>
      <c r="AD203"/>
    </row>
    <row r="204" spans="2:30" customFormat="1" ht="22.35" customHeight="1" x14ac:dyDescent="0.25"/>
    <row r="205" spans="2:30" customFormat="1" ht="14.25" customHeight="1" x14ac:dyDescent="0.25"/>
    <row r="206" spans="2:30" customFormat="1" ht="14.25" customHeight="1" x14ac:dyDescent="0.25"/>
    <row r="207" spans="2:30" customFormat="1" ht="14.25" customHeight="1" x14ac:dyDescent="0.25"/>
    <row r="208" spans="2:30" customFormat="1" ht="14.25" customHeight="1" x14ac:dyDescent="0.25"/>
    <row r="209" customFormat="1" ht="14.25" customHeight="1" x14ac:dyDescent="0.25"/>
    <row r="210" customFormat="1" ht="14.25" customHeight="1" x14ac:dyDescent="0.25"/>
    <row r="211" customFormat="1" ht="14.25" customHeight="1" x14ac:dyDescent="0.25"/>
    <row r="212" customFormat="1" ht="14.25" customHeight="1" x14ac:dyDescent="0.25"/>
    <row r="213" customFormat="1" ht="14.25" customHeight="1" x14ac:dyDescent="0.25"/>
    <row r="214" customFormat="1" ht="14.25" customHeight="1" x14ac:dyDescent="0.25"/>
    <row r="215" customFormat="1" ht="14.25" customHeight="1" x14ac:dyDescent="0.25"/>
    <row r="216" customFormat="1" ht="14.25" customHeight="1" x14ac:dyDescent="0.25"/>
    <row r="217" customFormat="1" ht="14.25" customHeight="1" x14ac:dyDescent="0.25"/>
    <row r="218" customFormat="1" ht="14.25" customHeight="1" x14ac:dyDescent="0.25"/>
    <row r="219" customFormat="1" ht="14.25" customHeight="1" x14ac:dyDescent="0.25"/>
    <row r="220" customFormat="1" ht="14.25" customHeight="1" x14ac:dyDescent="0.25"/>
    <row r="221" customFormat="1" ht="14.25" customHeight="1" x14ac:dyDescent="0.25"/>
    <row r="222" customFormat="1" ht="14.25" customHeight="1" x14ac:dyDescent="0.25"/>
    <row r="223" customFormat="1" ht="17.45" customHeight="1" x14ac:dyDescent="0.25"/>
    <row r="224" customFormat="1" ht="14.25" customHeight="1" x14ac:dyDescent="0.25"/>
    <row r="225" customFormat="1" ht="14.25" customHeight="1" x14ac:dyDescent="0.25"/>
    <row r="226" customFormat="1" ht="14.25" customHeight="1" x14ac:dyDescent="0.25"/>
    <row r="227" customFormat="1" ht="14.25" customHeight="1" x14ac:dyDescent="0.25"/>
    <row r="228" customFormat="1" ht="14.25" customHeight="1" x14ac:dyDescent="0.25"/>
  </sheetData>
  <mergeCells count="2">
    <mergeCell ref="B1:U1"/>
    <mergeCell ref="B7:U7"/>
  </mergeCells>
  <phoneticPr fontId="38" type="noConversion"/>
  <printOptions horizontalCentered="1"/>
  <pageMargins left="0.39370078740157483" right="0.19685039370078741" top="1.0236220472440944" bottom="0.39370078740157483" header="0.31496062992125984" footer="0.31496062992125984"/>
  <pageSetup paperSize="9" scale="60" fitToHeight="0" orientation="portrait" r:id="rId1"/>
  <headerFooter>
    <oddHeader>&amp;L&amp;G&amp;R&amp;G</oddHeader>
    <oddFooter>&amp;R&amp;P - &amp;N</oddFooter>
  </headerFooter>
  <rowBreaks count="3" manualBreakCount="3">
    <brk id="66" max="16383" man="1"/>
    <brk id="191" max="16383" man="1"/>
    <brk id="203" max="16383" man="1"/>
  </rowBreaks>
  <colBreaks count="1" manualBreakCount="1">
    <brk id="1" max="1048575" man="1"/>
  </colBreaks>
  <ignoredErrors>
    <ignoredError sqref="D154 I50:N50 I47:T47 I153:T153 I35:T35 I154 I27:T28 I38:Q38 S38:T38 T154 I37:T37 I36:J36 L36:M36 O36:T36 P50:T50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0"/>
  <sheetViews>
    <sheetView showGridLines="0" workbookViewId="0">
      <selection activeCell="H9" sqref="H9"/>
    </sheetView>
  </sheetViews>
  <sheetFormatPr defaultRowHeight="12" x14ac:dyDescent="0.2"/>
  <cols>
    <col min="1" max="1" width="9.28515625" style="139" customWidth="1"/>
    <col min="2" max="2" width="34.42578125" style="139" customWidth="1"/>
    <col min="3" max="3" width="7.42578125" style="139" customWidth="1"/>
    <col min="4" max="4" width="8.28515625" style="139" customWidth="1"/>
    <col min="5" max="5" width="11.7109375" style="139" customWidth="1"/>
    <col min="6" max="6" width="9.7109375" style="139" customWidth="1"/>
    <col min="7" max="7" width="9.140625" style="139" bestFit="1" customWidth="1"/>
    <col min="8" max="8" width="10" style="139" bestFit="1" customWidth="1"/>
    <col min="9" max="9" width="7.42578125" style="139" customWidth="1"/>
    <col min="10" max="256" width="8.85546875" style="139"/>
    <col min="257" max="257" width="9.28515625" style="139" customWidth="1"/>
    <col min="258" max="258" width="34.42578125" style="139" customWidth="1"/>
    <col min="259" max="259" width="7.42578125" style="139" customWidth="1"/>
    <col min="260" max="260" width="8.28515625" style="139" customWidth="1"/>
    <col min="261" max="261" width="11.7109375" style="139" customWidth="1"/>
    <col min="262" max="262" width="9.7109375" style="139" customWidth="1"/>
    <col min="263" max="263" width="3.140625" style="139" customWidth="1"/>
    <col min="264" max="264" width="5.5703125" style="139" customWidth="1"/>
    <col min="265" max="265" width="7.42578125" style="139" customWidth="1"/>
    <col min="266" max="512" width="8.85546875" style="139"/>
    <col min="513" max="513" width="9.28515625" style="139" customWidth="1"/>
    <col min="514" max="514" width="34.42578125" style="139" customWidth="1"/>
    <col min="515" max="515" width="7.42578125" style="139" customWidth="1"/>
    <col min="516" max="516" width="8.28515625" style="139" customWidth="1"/>
    <col min="517" max="517" width="11.7109375" style="139" customWidth="1"/>
    <col min="518" max="518" width="9.7109375" style="139" customWidth="1"/>
    <col min="519" max="519" width="3.140625" style="139" customWidth="1"/>
    <col min="520" max="520" width="5.5703125" style="139" customWidth="1"/>
    <col min="521" max="521" width="7.42578125" style="139" customWidth="1"/>
    <col min="522" max="768" width="8.85546875" style="139"/>
    <col min="769" max="769" width="9.28515625" style="139" customWidth="1"/>
    <col min="770" max="770" width="34.42578125" style="139" customWidth="1"/>
    <col min="771" max="771" width="7.42578125" style="139" customWidth="1"/>
    <col min="772" max="772" width="8.28515625" style="139" customWidth="1"/>
    <col min="773" max="773" width="11.7109375" style="139" customWidth="1"/>
    <col min="774" max="774" width="9.7109375" style="139" customWidth="1"/>
    <col min="775" max="775" width="3.140625" style="139" customWidth="1"/>
    <col min="776" max="776" width="5.5703125" style="139" customWidth="1"/>
    <col min="777" max="777" width="7.42578125" style="139" customWidth="1"/>
    <col min="778" max="1024" width="8.85546875" style="139"/>
    <col min="1025" max="1025" width="9.28515625" style="139" customWidth="1"/>
    <col min="1026" max="1026" width="34.42578125" style="139" customWidth="1"/>
    <col min="1027" max="1027" width="7.42578125" style="139" customWidth="1"/>
    <col min="1028" max="1028" width="8.28515625" style="139" customWidth="1"/>
    <col min="1029" max="1029" width="11.7109375" style="139" customWidth="1"/>
    <col min="1030" max="1030" width="9.7109375" style="139" customWidth="1"/>
    <col min="1031" max="1031" width="3.140625" style="139" customWidth="1"/>
    <col min="1032" max="1032" width="5.5703125" style="139" customWidth="1"/>
    <col min="1033" max="1033" width="7.42578125" style="139" customWidth="1"/>
    <col min="1034" max="1280" width="8.85546875" style="139"/>
    <col min="1281" max="1281" width="9.28515625" style="139" customWidth="1"/>
    <col min="1282" max="1282" width="34.42578125" style="139" customWidth="1"/>
    <col min="1283" max="1283" width="7.42578125" style="139" customWidth="1"/>
    <col min="1284" max="1284" width="8.28515625" style="139" customWidth="1"/>
    <col min="1285" max="1285" width="11.7109375" style="139" customWidth="1"/>
    <col min="1286" max="1286" width="9.7109375" style="139" customWidth="1"/>
    <col min="1287" max="1287" width="3.140625" style="139" customWidth="1"/>
    <col min="1288" max="1288" width="5.5703125" style="139" customWidth="1"/>
    <col min="1289" max="1289" width="7.42578125" style="139" customWidth="1"/>
    <col min="1290" max="1536" width="8.85546875" style="139"/>
    <col min="1537" max="1537" width="9.28515625" style="139" customWidth="1"/>
    <col min="1538" max="1538" width="34.42578125" style="139" customWidth="1"/>
    <col min="1539" max="1539" width="7.42578125" style="139" customWidth="1"/>
    <col min="1540" max="1540" width="8.28515625" style="139" customWidth="1"/>
    <col min="1541" max="1541" width="11.7109375" style="139" customWidth="1"/>
    <col min="1542" max="1542" width="9.7109375" style="139" customWidth="1"/>
    <col min="1543" max="1543" width="3.140625" style="139" customWidth="1"/>
    <col min="1544" max="1544" width="5.5703125" style="139" customWidth="1"/>
    <col min="1545" max="1545" width="7.42578125" style="139" customWidth="1"/>
    <col min="1546" max="1792" width="8.85546875" style="139"/>
    <col min="1793" max="1793" width="9.28515625" style="139" customWidth="1"/>
    <col min="1794" max="1794" width="34.42578125" style="139" customWidth="1"/>
    <col min="1795" max="1795" width="7.42578125" style="139" customWidth="1"/>
    <col min="1796" max="1796" width="8.28515625" style="139" customWidth="1"/>
    <col min="1797" max="1797" width="11.7109375" style="139" customWidth="1"/>
    <col min="1798" max="1798" width="9.7109375" style="139" customWidth="1"/>
    <col min="1799" max="1799" width="3.140625" style="139" customWidth="1"/>
    <col min="1800" max="1800" width="5.5703125" style="139" customWidth="1"/>
    <col min="1801" max="1801" width="7.42578125" style="139" customWidth="1"/>
    <col min="1802" max="2048" width="8.85546875" style="139"/>
    <col min="2049" max="2049" width="9.28515625" style="139" customWidth="1"/>
    <col min="2050" max="2050" width="34.42578125" style="139" customWidth="1"/>
    <col min="2051" max="2051" width="7.42578125" style="139" customWidth="1"/>
    <col min="2052" max="2052" width="8.28515625" style="139" customWidth="1"/>
    <col min="2053" max="2053" width="11.7109375" style="139" customWidth="1"/>
    <col min="2054" max="2054" width="9.7109375" style="139" customWidth="1"/>
    <col min="2055" max="2055" width="3.140625" style="139" customWidth="1"/>
    <col min="2056" max="2056" width="5.5703125" style="139" customWidth="1"/>
    <col min="2057" max="2057" width="7.42578125" style="139" customWidth="1"/>
    <col min="2058" max="2304" width="8.85546875" style="139"/>
    <col min="2305" max="2305" width="9.28515625" style="139" customWidth="1"/>
    <col min="2306" max="2306" width="34.42578125" style="139" customWidth="1"/>
    <col min="2307" max="2307" width="7.42578125" style="139" customWidth="1"/>
    <col min="2308" max="2308" width="8.28515625" style="139" customWidth="1"/>
    <col min="2309" max="2309" width="11.7109375" style="139" customWidth="1"/>
    <col min="2310" max="2310" width="9.7109375" style="139" customWidth="1"/>
    <col min="2311" max="2311" width="3.140625" style="139" customWidth="1"/>
    <col min="2312" max="2312" width="5.5703125" style="139" customWidth="1"/>
    <col min="2313" max="2313" width="7.42578125" style="139" customWidth="1"/>
    <col min="2314" max="2560" width="8.85546875" style="139"/>
    <col min="2561" max="2561" width="9.28515625" style="139" customWidth="1"/>
    <col min="2562" max="2562" width="34.42578125" style="139" customWidth="1"/>
    <col min="2563" max="2563" width="7.42578125" style="139" customWidth="1"/>
    <col min="2564" max="2564" width="8.28515625" style="139" customWidth="1"/>
    <col min="2565" max="2565" width="11.7109375" style="139" customWidth="1"/>
    <col min="2566" max="2566" width="9.7109375" style="139" customWidth="1"/>
    <col min="2567" max="2567" width="3.140625" style="139" customWidth="1"/>
    <col min="2568" max="2568" width="5.5703125" style="139" customWidth="1"/>
    <col min="2569" max="2569" width="7.42578125" style="139" customWidth="1"/>
    <col min="2570" max="2816" width="8.85546875" style="139"/>
    <col min="2817" max="2817" width="9.28515625" style="139" customWidth="1"/>
    <col min="2818" max="2818" width="34.42578125" style="139" customWidth="1"/>
    <col min="2819" max="2819" width="7.42578125" style="139" customWidth="1"/>
    <col min="2820" max="2820" width="8.28515625" style="139" customWidth="1"/>
    <col min="2821" max="2821" width="11.7109375" style="139" customWidth="1"/>
    <col min="2822" max="2822" width="9.7109375" style="139" customWidth="1"/>
    <col min="2823" max="2823" width="3.140625" style="139" customWidth="1"/>
    <col min="2824" max="2824" width="5.5703125" style="139" customWidth="1"/>
    <col min="2825" max="2825" width="7.42578125" style="139" customWidth="1"/>
    <col min="2826" max="3072" width="8.85546875" style="139"/>
    <col min="3073" max="3073" width="9.28515625" style="139" customWidth="1"/>
    <col min="3074" max="3074" width="34.42578125" style="139" customWidth="1"/>
    <col min="3075" max="3075" width="7.42578125" style="139" customWidth="1"/>
    <col min="3076" max="3076" width="8.28515625" style="139" customWidth="1"/>
    <col min="3077" max="3077" width="11.7109375" style="139" customWidth="1"/>
    <col min="3078" max="3078" width="9.7109375" style="139" customWidth="1"/>
    <col min="3079" max="3079" width="3.140625" style="139" customWidth="1"/>
    <col min="3080" max="3080" width="5.5703125" style="139" customWidth="1"/>
    <col min="3081" max="3081" width="7.42578125" style="139" customWidth="1"/>
    <col min="3082" max="3328" width="8.85546875" style="139"/>
    <col min="3329" max="3329" width="9.28515625" style="139" customWidth="1"/>
    <col min="3330" max="3330" width="34.42578125" style="139" customWidth="1"/>
    <col min="3331" max="3331" width="7.42578125" style="139" customWidth="1"/>
    <col min="3332" max="3332" width="8.28515625" style="139" customWidth="1"/>
    <col min="3333" max="3333" width="11.7109375" style="139" customWidth="1"/>
    <col min="3334" max="3334" width="9.7109375" style="139" customWidth="1"/>
    <col min="3335" max="3335" width="3.140625" style="139" customWidth="1"/>
    <col min="3336" max="3336" width="5.5703125" style="139" customWidth="1"/>
    <col min="3337" max="3337" width="7.42578125" style="139" customWidth="1"/>
    <col min="3338" max="3584" width="8.85546875" style="139"/>
    <col min="3585" max="3585" width="9.28515625" style="139" customWidth="1"/>
    <col min="3586" max="3586" width="34.42578125" style="139" customWidth="1"/>
    <col min="3587" max="3587" width="7.42578125" style="139" customWidth="1"/>
    <col min="3588" max="3588" width="8.28515625" style="139" customWidth="1"/>
    <col min="3589" max="3589" width="11.7109375" style="139" customWidth="1"/>
    <col min="3590" max="3590" width="9.7109375" style="139" customWidth="1"/>
    <col min="3591" max="3591" width="3.140625" style="139" customWidth="1"/>
    <col min="3592" max="3592" width="5.5703125" style="139" customWidth="1"/>
    <col min="3593" max="3593" width="7.42578125" style="139" customWidth="1"/>
    <col min="3594" max="3840" width="8.85546875" style="139"/>
    <col min="3841" max="3841" width="9.28515625" style="139" customWidth="1"/>
    <col min="3842" max="3842" width="34.42578125" style="139" customWidth="1"/>
    <col min="3843" max="3843" width="7.42578125" style="139" customWidth="1"/>
    <col min="3844" max="3844" width="8.28515625" style="139" customWidth="1"/>
    <col min="3845" max="3845" width="11.7109375" style="139" customWidth="1"/>
    <col min="3846" max="3846" width="9.7109375" style="139" customWidth="1"/>
    <col min="3847" max="3847" width="3.140625" style="139" customWidth="1"/>
    <col min="3848" max="3848" width="5.5703125" style="139" customWidth="1"/>
    <col min="3849" max="3849" width="7.42578125" style="139" customWidth="1"/>
    <col min="3850" max="4096" width="8.85546875" style="139"/>
    <col min="4097" max="4097" width="9.28515625" style="139" customWidth="1"/>
    <col min="4098" max="4098" width="34.42578125" style="139" customWidth="1"/>
    <col min="4099" max="4099" width="7.42578125" style="139" customWidth="1"/>
    <col min="4100" max="4100" width="8.28515625" style="139" customWidth="1"/>
    <col min="4101" max="4101" width="11.7109375" style="139" customWidth="1"/>
    <col min="4102" max="4102" width="9.7109375" style="139" customWidth="1"/>
    <col min="4103" max="4103" width="3.140625" style="139" customWidth="1"/>
    <col min="4104" max="4104" width="5.5703125" style="139" customWidth="1"/>
    <col min="4105" max="4105" width="7.42578125" style="139" customWidth="1"/>
    <col min="4106" max="4352" width="8.85546875" style="139"/>
    <col min="4353" max="4353" width="9.28515625" style="139" customWidth="1"/>
    <col min="4354" max="4354" width="34.42578125" style="139" customWidth="1"/>
    <col min="4355" max="4355" width="7.42578125" style="139" customWidth="1"/>
    <col min="4356" max="4356" width="8.28515625" style="139" customWidth="1"/>
    <col min="4357" max="4357" width="11.7109375" style="139" customWidth="1"/>
    <col min="4358" max="4358" width="9.7109375" style="139" customWidth="1"/>
    <col min="4359" max="4359" width="3.140625" style="139" customWidth="1"/>
    <col min="4360" max="4360" width="5.5703125" style="139" customWidth="1"/>
    <col min="4361" max="4361" width="7.42578125" style="139" customWidth="1"/>
    <col min="4362" max="4608" width="8.85546875" style="139"/>
    <col min="4609" max="4609" width="9.28515625" style="139" customWidth="1"/>
    <col min="4610" max="4610" width="34.42578125" style="139" customWidth="1"/>
    <col min="4611" max="4611" width="7.42578125" style="139" customWidth="1"/>
    <col min="4612" max="4612" width="8.28515625" style="139" customWidth="1"/>
    <col min="4613" max="4613" width="11.7109375" style="139" customWidth="1"/>
    <col min="4614" max="4614" width="9.7109375" style="139" customWidth="1"/>
    <col min="4615" max="4615" width="3.140625" style="139" customWidth="1"/>
    <col min="4616" max="4616" width="5.5703125" style="139" customWidth="1"/>
    <col min="4617" max="4617" width="7.42578125" style="139" customWidth="1"/>
    <col min="4618" max="4864" width="8.85546875" style="139"/>
    <col min="4865" max="4865" width="9.28515625" style="139" customWidth="1"/>
    <col min="4866" max="4866" width="34.42578125" style="139" customWidth="1"/>
    <col min="4867" max="4867" width="7.42578125" style="139" customWidth="1"/>
    <col min="4868" max="4868" width="8.28515625" style="139" customWidth="1"/>
    <col min="4869" max="4869" width="11.7109375" style="139" customWidth="1"/>
    <col min="4870" max="4870" width="9.7109375" style="139" customWidth="1"/>
    <col min="4871" max="4871" width="3.140625" style="139" customWidth="1"/>
    <col min="4872" max="4872" width="5.5703125" style="139" customWidth="1"/>
    <col min="4873" max="4873" width="7.42578125" style="139" customWidth="1"/>
    <col min="4874" max="5120" width="8.85546875" style="139"/>
    <col min="5121" max="5121" width="9.28515625" style="139" customWidth="1"/>
    <col min="5122" max="5122" width="34.42578125" style="139" customWidth="1"/>
    <col min="5123" max="5123" width="7.42578125" style="139" customWidth="1"/>
    <col min="5124" max="5124" width="8.28515625" style="139" customWidth="1"/>
    <col min="5125" max="5125" width="11.7109375" style="139" customWidth="1"/>
    <col min="5126" max="5126" width="9.7109375" style="139" customWidth="1"/>
    <col min="5127" max="5127" width="3.140625" style="139" customWidth="1"/>
    <col min="5128" max="5128" width="5.5703125" style="139" customWidth="1"/>
    <col min="5129" max="5129" width="7.42578125" style="139" customWidth="1"/>
    <col min="5130" max="5376" width="8.85546875" style="139"/>
    <col min="5377" max="5377" width="9.28515625" style="139" customWidth="1"/>
    <col min="5378" max="5378" width="34.42578125" style="139" customWidth="1"/>
    <col min="5379" max="5379" width="7.42578125" style="139" customWidth="1"/>
    <col min="5380" max="5380" width="8.28515625" style="139" customWidth="1"/>
    <col min="5381" max="5381" width="11.7109375" style="139" customWidth="1"/>
    <col min="5382" max="5382" width="9.7109375" style="139" customWidth="1"/>
    <col min="5383" max="5383" width="3.140625" style="139" customWidth="1"/>
    <col min="5384" max="5384" width="5.5703125" style="139" customWidth="1"/>
    <col min="5385" max="5385" width="7.42578125" style="139" customWidth="1"/>
    <col min="5386" max="5632" width="8.85546875" style="139"/>
    <col min="5633" max="5633" width="9.28515625" style="139" customWidth="1"/>
    <col min="5634" max="5634" width="34.42578125" style="139" customWidth="1"/>
    <col min="5635" max="5635" width="7.42578125" style="139" customWidth="1"/>
    <col min="5636" max="5636" width="8.28515625" style="139" customWidth="1"/>
    <col min="5637" max="5637" width="11.7109375" style="139" customWidth="1"/>
    <col min="5638" max="5638" width="9.7109375" style="139" customWidth="1"/>
    <col min="5639" max="5639" width="3.140625" style="139" customWidth="1"/>
    <col min="5640" max="5640" width="5.5703125" style="139" customWidth="1"/>
    <col min="5641" max="5641" width="7.42578125" style="139" customWidth="1"/>
    <col min="5642" max="5888" width="8.85546875" style="139"/>
    <col min="5889" max="5889" width="9.28515625" style="139" customWidth="1"/>
    <col min="5890" max="5890" width="34.42578125" style="139" customWidth="1"/>
    <col min="5891" max="5891" width="7.42578125" style="139" customWidth="1"/>
    <col min="5892" max="5892" width="8.28515625" style="139" customWidth="1"/>
    <col min="5893" max="5893" width="11.7109375" style="139" customWidth="1"/>
    <col min="5894" max="5894" width="9.7109375" style="139" customWidth="1"/>
    <col min="5895" max="5895" width="3.140625" style="139" customWidth="1"/>
    <col min="5896" max="5896" width="5.5703125" style="139" customWidth="1"/>
    <col min="5897" max="5897" width="7.42578125" style="139" customWidth="1"/>
    <col min="5898" max="6144" width="8.85546875" style="139"/>
    <col min="6145" max="6145" width="9.28515625" style="139" customWidth="1"/>
    <col min="6146" max="6146" width="34.42578125" style="139" customWidth="1"/>
    <col min="6147" max="6147" width="7.42578125" style="139" customWidth="1"/>
    <col min="6148" max="6148" width="8.28515625" style="139" customWidth="1"/>
    <col min="6149" max="6149" width="11.7109375" style="139" customWidth="1"/>
    <col min="6150" max="6150" width="9.7109375" style="139" customWidth="1"/>
    <col min="6151" max="6151" width="3.140625" style="139" customWidth="1"/>
    <col min="6152" max="6152" width="5.5703125" style="139" customWidth="1"/>
    <col min="6153" max="6153" width="7.42578125" style="139" customWidth="1"/>
    <col min="6154" max="6400" width="8.85546875" style="139"/>
    <col min="6401" max="6401" width="9.28515625" style="139" customWidth="1"/>
    <col min="6402" max="6402" width="34.42578125" style="139" customWidth="1"/>
    <col min="6403" max="6403" width="7.42578125" style="139" customWidth="1"/>
    <col min="6404" max="6404" width="8.28515625" style="139" customWidth="1"/>
    <col min="6405" max="6405" width="11.7109375" style="139" customWidth="1"/>
    <col min="6406" max="6406" width="9.7109375" style="139" customWidth="1"/>
    <col min="6407" max="6407" width="3.140625" style="139" customWidth="1"/>
    <col min="6408" max="6408" width="5.5703125" style="139" customWidth="1"/>
    <col min="6409" max="6409" width="7.42578125" style="139" customWidth="1"/>
    <col min="6410" max="6656" width="8.85546875" style="139"/>
    <col min="6657" max="6657" width="9.28515625" style="139" customWidth="1"/>
    <col min="6658" max="6658" width="34.42578125" style="139" customWidth="1"/>
    <col min="6659" max="6659" width="7.42578125" style="139" customWidth="1"/>
    <col min="6660" max="6660" width="8.28515625" style="139" customWidth="1"/>
    <col min="6661" max="6661" width="11.7109375" style="139" customWidth="1"/>
    <col min="6662" max="6662" width="9.7109375" style="139" customWidth="1"/>
    <col min="6663" max="6663" width="3.140625" style="139" customWidth="1"/>
    <col min="6664" max="6664" width="5.5703125" style="139" customWidth="1"/>
    <col min="6665" max="6665" width="7.42578125" style="139" customWidth="1"/>
    <col min="6666" max="6912" width="8.85546875" style="139"/>
    <col min="6913" max="6913" width="9.28515625" style="139" customWidth="1"/>
    <col min="6914" max="6914" width="34.42578125" style="139" customWidth="1"/>
    <col min="6915" max="6915" width="7.42578125" style="139" customWidth="1"/>
    <col min="6916" max="6916" width="8.28515625" style="139" customWidth="1"/>
    <col min="6917" max="6917" width="11.7109375" style="139" customWidth="1"/>
    <col min="6918" max="6918" width="9.7109375" style="139" customWidth="1"/>
    <col min="6919" max="6919" width="3.140625" style="139" customWidth="1"/>
    <col min="6920" max="6920" width="5.5703125" style="139" customWidth="1"/>
    <col min="6921" max="6921" width="7.42578125" style="139" customWidth="1"/>
    <col min="6922" max="7168" width="8.85546875" style="139"/>
    <col min="7169" max="7169" width="9.28515625" style="139" customWidth="1"/>
    <col min="7170" max="7170" width="34.42578125" style="139" customWidth="1"/>
    <col min="7171" max="7171" width="7.42578125" style="139" customWidth="1"/>
    <col min="7172" max="7172" width="8.28515625" style="139" customWidth="1"/>
    <col min="7173" max="7173" width="11.7109375" style="139" customWidth="1"/>
    <col min="7174" max="7174" width="9.7109375" style="139" customWidth="1"/>
    <col min="7175" max="7175" width="3.140625" style="139" customWidth="1"/>
    <col min="7176" max="7176" width="5.5703125" style="139" customWidth="1"/>
    <col min="7177" max="7177" width="7.42578125" style="139" customWidth="1"/>
    <col min="7178" max="7424" width="8.85546875" style="139"/>
    <col min="7425" max="7425" width="9.28515625" style="139" customWidth="1"/>
    <col min="7426" max="7426" width="34.42578125" style="139" customWidth="1"/>
    <col min="7427" max="7427" width="7.42578125" style="139" customWidth="1"/>
    <col min="7428" max="7428" width="8.28515625" style="139" customWidth="1"/>
    <col min="7429" max="7429" width="11.7109375" style="139" customWidth="1"/>
    <col min="7430" max="7430" width="9.7109375" style="139" customWidth="1"/>
    <col min="7431" max="7431" width="3.140625" style="139" customWidth="1"/>
    <col min="7432" max="7432" width="5.5703125" style="139" customWidth="1"/>
    <col min="7433" max="7433" width="7.42578125" style="139" customWidth="1"/>
    <col min="7434" max="7680" width="8.85546875" style="139"/>
    <col min="7681" max="7681" width="9.28515625" style="139" customWidth="1"/>
    <col min="7682" max="7682" width="34.42578125" style="139" customWidth="1"/>
    <col min="7683" max="7683" width="7.42578125" style="139" customWidth="1"/>
    <col min="7684" max="7684" width="8.28515625" style="139" customWidth="1"/>
    <col min="7685" max="7685" width="11.7109375" style="139" customWidth="1"/>
    <col min="7686" max="7686" width="9.7109375" style="139" customWidth="1"/>
    <col min="7687" max="7687" width="3.140625" style="139" customWidth="1"/>
    <col min="7688" max="7688" width="5.5703125" style="139" customWidth="1"/>
    <col min="7689" max="7689" width="7.42578125" style="139" customWidth="1"/>
    <col min="7690" max="7936" width="8.85546875" style="139"/>
    <col min="7937" max="7937" width="9.28515625" style="139" customWidth="1"/>
    <col min="7938" max="7938" width="34.42578125" style="139" customWidth="1"/>
    <col min="7939" max="7939" width="7.42578125" style="139" customWidth="1"/>
    <col min="7940" max="7940" width="8.28515625" style="139" customWidth="1"/>
    <col min="7941" max="7941" width="11.7109375" style="139" customWidth="1"/>
    <col min="7942" max="7942" width="9.7109375" style="139" customWidth="1"/>
    <col min="7943" max="7943" width="3.140625" style="139" customWidth="1"/>
    <col min="7944" max="7944" width="5.5703125" style="139" customWidth="1"/>
    <col min="7945" max="7945" width="7.42578125" style="139" customWidth="1"/>
    <col min="7946" max="8192" width="8.85546875" style="139"/>
    <col min="8193" max="8193" width="9.28515625" style="139" customWidth="1"/>
    <col min="8194" max="8194" width="34.42578125" style="139" customWidth="1"/>
    <col min="8195" max="8195" width="7.42578125" style="139" customWidth="1"/>
    <col min="8196" max="8196" width="8.28515625" style="139" customWidth="1"/>
    <col min="8197" max="8197" width="11.7109375" style="139" customWidth="1"/>
    <col min="8198" max="8198" width="9.7109375" style="139" customWidth="1"/>
    <col min="8199" max="8199" width="3.140625" style="139" customWidth="1"/>
    <col min="8200" max="8200" width="5.5703125" style="139" customWidth="1"/>
    <col min="8201" max="8201" width="7.42578125" style="139" customWidth="1"/>
    <col min="8202" max="8448" width="8.85546875" style="139"/>
    <col min="8449" max="8449" width="9.28515625" style="139" customWidth="1"/>
    <col min="8450" max="8450" width="34.42578125" style="139" customWidth="1"/>
    <col min="8451" max="8451" width="7.42578125" style="139" customWidth="1"/>
    <col min="8452" max="8452" width="8.28515625" style="139" customWidth="1"/>
    <col min="8453" max="8453" width="11.7109375" style="139" customWidth="1"/>
    <col min="8454" max="8454" width="9.7109375" style="139" customWidth="1"/>
    <col min="8455" max="8455" width="3.140625" style="139" customWidth="1"/>
    <col min="8456" max="8456" width="5.5703125" style="139" customWidth="1"/>
    <col min="8457" max="8457" width="7.42578125" style="139" customWidth="1"/>
    <col min="8458" max="8704" width="8.85546875" style="139"/>
    <col min="8705" max="8705" width="9.28515625" style="139" customWidth="1"/>
    <col min="8706" max="8706" width="34.42578125" style="139" customWidth="1"/>
    <col min="8707" max="8707" width="7.42578125" style="139" customWidth="1"/>
    <col min="8708" max="8708" width="8.28515625" style="139" customWidth="1"/>
    <col min="8709" max="8709" width="11.7109375" style="139" customWidth="1"/>
    <col min="8710" max="8710" width="9.7109375" style="139" customWidth="1"/>
    <col min="8711" max="8711" width="3.140625" style="139" customWidth="1"/>
    <col min="8712" max="8712" width="5.5703125" style="139" customWidth="1"/>
    <col min="8713" max="8713" width="7.42578125" style="139" customWidth="1"/>
    <col min="8714" max="8960" width="8.85546875" style="139"/>
    <col min="8961" max="8961" width="9.28515625" style="139" customWidth="1"/>
    <col min="8962" max="8962" width="34.42578125" style="139" customWidth="1"/>
    <col min="8963" max="8963" width="7.42578125" style="139" customWidth="1"/>
    <col min="8964" max="8964" width="8.28515625" style="139" customWidth="1"/>
    <col min="8965" max="8965" width="11.7109375" style="139" customWidth="1"/>
    <col min="8966" max="8966" width="9.7109375" style="139" customWidth="1"/>
    <col min="8967" max="8967" width="3.140625" style="139" customWidth="1"/>
    <col min="8968" max="8968" width="5.5703125" style="139" customWidth="1"/>
    <col min="8969" max="8969" width="7.42578125" style="139" customWidth="1"/>
    <col min="8970" max="9216" width="8.85546875" style="139"/>
    <col min="9217" max="9217" width="9.28515625" style="139" customWidth="1"/>
    <col min="9218" max="9218" width="34.42578125" style="139" customWidth="1"/>
    <col min="9219" max="9219" width="7.42578125" style="139" customWidth="1"/>
    <col min="9220" max="9220" width="8.28515625" style="139" customWidth="1"/>
    <col min="9221" max="9221" width="11.7109375" style="139" customWidth="1"/>
    <col min="9222" max="9222" width="9.7109375" style="139" customWidth="1"/>
    <col min="9223" max="9223" width="3.140625" style="139" customWidth="1"/>
    <col min="9224" max="9224" width="5.5703125" style="139" customWidth="1"/>
    <col min="9225" max="9225" width="7.42578125" style="139" customWidth="1"/>
    <col min="9226" max="9472" width="8.85546875" style="139"/>
    <col min="9473" max="9473" width="9.28515625" style="139" customWidth="1"/>
    <col min="9474" max="9474" width="34.42578125" style="139" customWidth="1"/>
    <col min="9475" max="9475" width="7.42578125" style="139" customWidth="1"/>
    <col min="9476" max="9476" width="8.28515625" style="139" customWidth="1"/>
    <col min="9477" max="9477" width="11.7109375" style="139" customWidth="1"/>
    <col min="9478" max="9478" width="9.7109375" style="139" customWidth="1"/>
    <col min="9479" max="9479" width="3.140625" style="139" customWidth="1"/>
    <col min="9480" max="9480" width="5.5703125" style="139" customWidth="1"/>
    <col min="9481" max="9481" width="7.42578125" style="139" customWidth="1"/>
    <col min="9482" max="9728" width="8.85546875" style="139"/>
    <col min="9729" max="9729" width="9.28515625" style="139" customWidth="1"/>
    <col min="9730" max="9730" width="34.42578125" style="139" customWidth="1"/>
    <col min="9731" max="9731" width="7.42578125" style="139" customWidth="1"/>
    <col min="9732" max="9732" width="8.28515625" style="139" customWidth="1"/>
    <col min="9733" max="9733" width="11.7109375" style="139" customWidth="1"/>
    <col min="9734" max="9734" width="9.7109375" style="139" customWidth="1"/>
    <col min="9735" max="9735" width="3.140625" style="139" customWidth="1"/>
    <col min="9736" max="9736" width="5.5703125" style="139" customWidth="1"/>
    <col min="9737" max="9737" width="7.42578125" style="139" customWidth="1"/>
    <col min="9738" max="9984" width="8.85546875" style="139"/>
    <col min="9985" max="9985" width="9.28515625" style="139" customWidth="1"/>
    <col min="9986" max="9986" width="34.42578125" style="139" customWidth="1"/>
    <col min="9987" max="9987" width="7.42578125" style="139" customWidth="1"/>
    <col min="9988" max="9988" width="8.28515625" style="139" customWidth="1"/>
    <col min="9989" max="9989" width="11.7109375" style="139" customWidth="1"/>
    <col min="9990" max="9990" width="9.7109375" style="139" customWidth="1"/>
    <col min="9991" max="9991" width="3.140625" style="139" customWidth="1"/>
    <col min="9992" max="9992" width="5.5703125" style="139" customWidth="1"/>
    <col min="9993" max="9993" width="7.42578125" style="139" customWidth="1"/>
    <col min="9994" max="10240" width="8.85546875" style="139"/>
    <col min="10241" max="10241" width="9.28515625" style="139" customWidth="1"/>
    <col min="10242" max="10242" width="34.42578125" style="139" customWidth="1"/>
    <col min="10243" max="10243" width="7.42578125" style="139" customWidth="1"/>
    <col min="10244" max="10244" width="8.28515625" style="139" customWidth="1"/>
    <col min="10245" max="10245" width="11.7109375" style="139" customWidth="1"/>
    <col min="10246" max="10246" width="9.7109375" style="139" customWidth="1"/>
    <col min="10247" max="10247" width="3.140625" style="139" customWidth="1"/>
    <col min="10248" max="10248" width="5.5703125" style="139" customWidth="1"/>
    <col min="10249" max="10249" width="7.42578125" style="139" customWidth="1"/>
    <col min="10250" max="10496" width="8.85546875" style="139"/>
    <col min="10497" max="10497" width="9.28515625" style="139" customWidth="1"/>
    <col min="10498" max="10498" width="34.42578125" style="139" customWidth="1"/>
    <col min="10499" max="10499" width="7.42578125" style="139" customWidth="1"/>
    <col min="10500" max="10500" width="8.28515625" style="139" customWidth="1"/>
    <col min="10501" max="10501" width="11.7109375" style="139" customWidth="1"/>
    <col min="10502" max="10502" width="9.7109375" style="139" customWidth="1"/>
    <col min="10503" max="10503" width="3.140625" style="139" customWidth="1"/>
    <col min="10504" max="10504" width="5.5703125" style="139" customWidth="1"/>
    <col min="10505" max="10505" width="7.42578125" style="139" customWidth="1"/>
    <col min="10506" max="10752" width="8.85546875" style="139"/>
    <col min="10753" max="10753" width="9.28515625" style="139" customWidth="1"/>
    <col min="10754" max="10754" width="34.42578125" style="139" customWidth="1"/>
    <col min="10755" max="10755" width="7.42578125" style="139" customWidth="1"/>
    <col min="10756" max="10756" width="8.28515625" style="139" customWidth="1"/>
    <col min="10757" max="10757" width="11.7109375" style="139" customWidth="1"/>
    <col min="10758" max="10758" width="9.7109375" style="139" customWidth="1"/>
    <col min="10759" max="10759" width="3.140625" style="139" customWidth="1"/>
    <col min="10760" max="10760" width="5.5703125" style="139" customWidth="1"/>
    <col min="10761" max="10761" width="7.42578125" style="139" customWidth="1"/>
    <col min="10762" max="11008" width="8.85546875" style="139"/>
    <col min="11009" max="11009" width="9.28515625" style="139" customWidth="1"/>
    <col min="11010" max="11010" width="34.42578125" style="139" customWidth="1"/>
    <col min="11011" max="11011" width="7.42578125" style="139" customWidth="1"/>
    <col min="11012" max="11012" width="8.28515625" style="139" customWidth="1"/>
    <col min="11013" max="11013" width="11.7109375" style="139" customWidth="1"/>
    <col min="11014" max="11014" width="9.7109375" style="139" customWidth="1"/>
    <col min="11015" max="11015" width="3.140625" style="139" customWidth="1"/>
    <col min="11016" max="11016" width="5.5703125" style="139" customWidth="1"/>
    <col min="11017" max="11017" width="7.42578125" style="139" customWidth="1"/>
    <col min="11018" max="11264" width="8.85546875" style="139"/>
    <col min="11265" max="11265" width="9.28515625" style="139" customWidth="1"/>
    <col min="11266" max="11266" width="34.42578125" style="139" customWidth="1"/>
    <col min="11267" max="11267" width="7.42578125" style="139" customWidth="1"/>
    <col min="11268" max="11268" width="8.28515625" style="139" customWidth="1"/>
    <col min="11269" max="11269" width="11.7109375" style="139" customWidth="1"/>
    <col min="11270" max="11270" width="9.7109375" style="139" customWidth="1"/>
    <col min="11271" max="11271" width="3.140625" style="139" customWidth="1"/>
    <col min="11272" max="11272" width="5.5703125" style="139" customWidth="1"/>
    <col min="11273" max="11273" width="7.42578125" style="139" customWidth="1"/>
    <col min="11274" max="11520" width="8.85546875" style="139"/>
    <col min="11521" max="11521" width="9.28515625" style="139" customWidth="1"/>
    <col min="11522" max="11522" width="34.42578125" style="139" customWidth="1"/>
    <col min="11523" max="11523" width="7.42578125" style="139" customWidth="1"/>
    <col min="11524" max="11524" width="8.28515625" style="139" customWidth="1"/>
    <col min="11525" max="11525" width="11.7109375" style="139" customWidth="1"/>
    <col min="11526" max="11526" width="9.7109375" style="139" customWidth="1"/>
    <col min="11527" max="11527" width="3.140625" style="139" customWidth="1"/>
    <col min="11528" max="11528" width="5.5703125" style="139" customWidth="1"/>
    <col min="11529" max="11529" width="7.42578125" style="139" customWidth="1"/>
    <col min="11530" max="11776" width="8.85546875" style="139"/>
    <col min="11777" max="11777" width="9.28515625" style="139" customWidth="1"/>
    <col min="11778" max="11778" width="34.42578125" style="139" customWidth="1"/>
    <col min="11779" max="11779" width="7.42578125" style="139" customWidth="1"/>
    <col min="11780" max="11780" width="8.28515625" style="139" customWidth="1"/>
    <col min="11781" max="11781" width="11.7109375" style="139" customWidth="1"/>
    <col min="11782" max="11782" width="9.7109375" style="139" customWidth="1"/>
    <col min="11783" max="11783" width="3.140625" style="139" customWidth="1"/>
    <col min="11784" max="11784" width="5.5703125" style="139" customWidth="1"/>
    <col min="11785" max="11785" width="7.42578125" style="139" customWidth="1"/>
    <col min="11786" max="12032" width="8.85546875" style="139"/>
    <col min="12033" max="12033" width="9.28515625" style="139" customWidth="1"/>
    <col min="12034" max="12034" width="34.42578125" style="139" customWidth="1"/>
    <col min="12035" max="12035" width="7.42578125" style="139" customWidth="1"/>
    <col min="12036" max="12036" width="8.28515625" style="139" customWidth="1"/>
    <col min="12037" max="12037" width="11.7109375" style="139" customWidth="1"/>
    <col min="12038" max="12038" width="9.7109375" style="139" customWidth="1"/>
    <col min="12039" max="12039" width="3.140625" style="139" customWidth="1"/>
    <col min="12040" max="12040" width="5.5703125" style="139" customWidth="1"/>
    <col min="12041" max="12041" width="7.42578125" style="139" customWidth="1"/>
    <col min="12042" max="12288" width="8.85546875" style="139"/>
    <col min="12289" max="12289" width="9.28515625" style="139" customWidth="1"/>
    <col min="12290" max="12290" width="34.42578125" style="139" customWidth="1"/>
    <col min="12291" max="12291" width="7.42578125" style="139" customWidth="1"/>
    <col min="12292" max="12292" width="8.28515625" style="139" customWidth="1"/>
    <col min="12293" max="12293" width="11.7109375" style="139" customWidth="1"/>
    <col min="12294" max="12294" width="9.7109375" style="139" customWidth="1"/>
    <col min="12295" max="12295" width="3.140625" style="139" customWidth="1"/>
    <col min="12296" max="12296" width="5.5703125" style="139" customWidth="1"/>
    <col min="12297" max="12297" width="7.42578125" style="139" customWidth="1"/>
    <col min="12298" max="12544" width="8.85546875" style="139"/>
    <col min="12545" max="12545" width="9.28515625" style="139" customWidth="1"/>
    <col min="12546" max="12546" width="34.42578125" style="139" customWidth="1"/>
    <col min="12547" max="12547" width="7.42578125" style="139" customWidth="1"/>
    <col min="12548" max="12548" width="8.28515625" style="139" customWidth="1"/>
    <col min="12549" max="12549" width="11.7109375" style="139" customWidth="1"/>
    <col min="12550" max="12550" width="9.7109375" style="139" customWidth="1"/>
    <col min="12551" max="12551" width="3.140625" style="139" customWidth="1"/>
    <col min="12552" max="12552" width="5.5703125" style="139" customWidth="1"/>
    <col min="12553" max="12553" width="7.42578125" style="139" customWidth="1"/>
    <col min="12554" max="12800" width="8.85546875" style="139"/>
    <col min="12801" max="12801" width="9.28515625" style="139" customWidth="1"/>
    <col min="12802" max="12802" width="34.42578125" style="139" customWidth="1"/>
    <col min="12803" max="12803" width="7.42578125" style="139" customWidth="1"/>
    <col min="12804" max="12804" width="8.28515625" style="139" customWidth="1"/>
    <col min="12805" max="12805" width="11.7109375" style="139" customWidth="1"/>
    <col min="12806" max="12806" width="9.7109375" style="139" customWidth="1"/>
    <col min="12807" max="12807" width="3.140625" style="139" customWidth="1"/>
    <col min="12808" max="12808" width="5.5703125" style="139" customWidth="1"/>
    <col min="12809" max="12809" width="7.42578125" style="139" customWidth="1"/>
    <col min="12810" max="13056" width="8.85546875" style="139"/>
    <col min="13057" max="13057" width="9.28515625" style="139" customWidth="1"/>
    <col min="13058" max="13058" width="34.42578125" style="139" customWidth="1"/>
    <col min="13059" max="13059" width="7.42578125" style="139" customWidth="1"/>
    <col min="13060" max="13060" width="8.28515625" style="139" customWidth="1"/>
    <col min="13061" max="13061" width="11.7109375" style="139" customWidth="1"/>
    <col min="13062" max="13062" width="9.7109375" style="139" customWidth="1"/>
    <col min="13063" max="13063" width="3.140625" style="139" customWidth="1"/>
    <col min="13064" max="13064" width="5.5703125" style="139" customWidth="1"/>
    <col min="13065" max="13065" width="7.42578125" style="139" customWidth="1"/>
    <col min="13066" max="13312" width="8.85546875" style="139"/>
    <col min="13313" max="13313" width="9.28515625" style="139" customWidth="1"/>
    <col min="13314" max="13314" width="34.42578125" style="139" customWidth="1"/>
    <col min="13315" max="13315" width="7.42578125" style="139" customWidth="1"/>
    <col min="13316" max="13316" width="8.28515625" style="139" customWidth="1"/>
    <col min="13317" max="13317" width="11.7109375" style="139" customWidth="1"/>
    <col min="13318" max="13318" width="9.7109375" style="139" customWidth="1"/>
    <col min="13319" max="13319" width="3.140625" style="139" customWidth="1"/>
    <col min="13320" max="13320" width="5.5703125" style="139" customWidth="1"/>
    <col min="13321" max="13321" width="7.42578125" style="139" customWidth="1"/>
    <col min="13322" max="13568" width="8.85546875" style="139"/>
    <col min="13569" max="13569" width="9.28515625" style="139" customWidth="1"/>
    <col min="13570" max="13570" width="34.42578125" style="139" customWidth="1"/>
    <col min="13571" max="13571" width="7.42578125" style="139" customWidth="1"/>
    <col min="13572" max="13572" width="8.28515625" style="139" customWidth="1"/>
    <col min="13573" max="13573" width="11.7109375" style="139" customWidth="1"/>
    <col min="13574" max="13574" width="9.7109375" style="139" customWidth="1"/>
    <col min="13575" max="13575" width="3.140625" style="139" customWidth="1"/>
    <col min="13576" max="13576" width="5.5703125" style="139" customWidth="1"/>
    <col min="13577" max="13577" width="7.42578125" style="139" customWidth="1"/>
    <col min="13578" max="13824" width="8.85546875" style="139"/>
    <col min="13825" max="13825" width="9.28515625" style="139" customWidth="1"/>
    <col min="13826" max="13826" width="34.42578125" style="139" customWidth="1"/>
    <col min="13827" max="13827" width="7.42578125" style="139" customWidth="1"/>
    <col min="13828" max="13828" width="8.28515625" style="139" customWidth="1"/>
    <col min="13829" max="13829" width="11.7109375" style="139" customWidth="1"/>
    <col min="13830" max="13830" width="9.7109375" style="139" customWidth="1"/>
    <col min="13831" max="13831" width="3.140625" style="139" customWidth="1"/>
    <col min="13832" max="13832" width="5.5703125" style="139" customWidth="1"/>
    <col min="13833" max="13833" width="7.42578125" style="139" customWidth="1"/>
    <col min="13834" max="14080" width="8.85546875" style="139"/>
    <col min="14081" max="14081" width="9.28515625" style="139" customWidth="1"/>
    <col min="14082" max="14082" width="34.42578125" style="139" customWidth="1"/>
    <col min="14083" max="14083" width="7.42578125" style="139" customWidth="1"/>
    <col min="14084" max="14084" width="8.28515625" style="139" customWidth="1"/>
    <col min="14085" max="14085" width="11.7109375" style="139" customWidth="1"/>
    <col min="14086" max="14086" width="9.7109375" style="139" customWidth="1"/>
    <col min="14087" max="14087" width="3.140625" style="139" customWidth="1"/>
    <col min="14088" max="14088" width="5.5703125" style="139" customWidth="1"/>
    <col min="14089" max="14089" width="7.42578125" style="139" customWidth="1"/>
    <col min="14090" max="14336" width="8.85546875" style="139"/>
    <col min="14337" max="14337" width="9.28515625" style="139" customWidth="1"/>
    <col min="14338" max="14338" width="34.42578125" style="139" customWidth="1"/>
    <col min="14339" max="14339" width="7.42578125" style="139" customWidth="1"/>
    <col min="14340" max="14340" width="8.28515625" style="139" customWidth="1"/>
    <col min="14341" max="14341" width="11.7109375" style="139" customWidth="1"/>
    <col min="14342" max="14342" width="9.7109375" style="139" customWidth="1"/>
    <col min="14343" max="14343" width="3.140625" style="139" customWidth="1"/>
    <col min="14344" max="14344" width="5.5703125" style="139" customWidth="1"/>
    <col min="14345" max="14345" width="7.42578125" style="139" customWidth="1"/>
    <col min="14346" max="14592" width="8.85546875" style="139"/>
    <col min="14593" max="14593" width="9.28515625" style="139" customWidth="1"/>
    <col min="14594" max="14594" width="34.42578125" style="139" customWidth="1"/>
    <col min="14595" max="14595" width="7.42578125" style="139" customWidth="1"/>
    <col min="14596" max="14596" width="8.28515625" style="139" customWidth="1"/>
    <col min="14597" max="14597" width="11.7109375" style="139" customWidth="1"/>
    <col min="14598" max="14598" width="9.7109375" style="139" customWidth="1"/>
    <col min="14599" max="14599" width="3.140625" style="139" customWidth="1"/>
    <col min="14600" max="14600" width="5.5703125" style="139" customWidth="1"/>
    <col min="14601" max="14601" width="7.42578125" style="139" customWidth="1"/>
    <col min="14602" max="14848" width="8.85546875" style="139"/>
    <col min="14849" max="14849" width="9.28515625" style="139" customWidth="1"/>
    <col min="14850" max="14850" width="34.42578125" style="139" customWidth="1"/>
    <col min="14851" max="14851" width="7.42578125" style="139" customWidth="1"/>
    <col min="14852" max="14852" width="8.28515625" style="139" customWidth="1"/>
    <col min="14853" max="14853" width="11.7109375" style="139" customWidth="1"/>
    <col min="14854" max="14854" width="9.7109375" style="139" customWidth="1"/>
    <col min="14855" max="14855" width="3.140625" style="139" customWidth="1"/>
    <col min="14856" max="14856" width="5.5703125" style="139" customWidth="1"/>
    <col min="14857" max="14857" width="7.42578125" style="139" customWidth="1"/>
    <col min="14858" max="15104" width="8.85546875" style="139"/>
    <col min="15105" max="15105" width="9.28515625" style="139" customWidth="1"/>
    <col min="15106" max="15106" width="34.42578125" style="139" customWidth="1"/>
    <col min="15107" max="15107" width="7.42578125" style="139" customWidth="1"/>
    <col min="15108" max="15108" width="8.28515625" style="139" customWidth="1"/>
    <col min="15109" max="15109" width="11.7109375" style="139" customWidth="1"/>
    <col min="15110" max="15110" width="9.7109375" style="139" customWidth="1"/>
    <col min="15111" max="15111" width="3.140625" style="139" customWidth="1"/>
    <col min="15112" max="15112" width="5.5703125" style="139" customWidth="1"/>
    <col min="15113" max="15113" width="7.42578125" style="139" customWidth="1"/>
    <col min="15114" max="15360" width="8.85546875" style="139"/>
    <col min="15361" max="15361" width="9.28515625" style="139" customWidth="1"/>
    <col min="15362" max="15362" width="34.42578125" style="139" customWidth="1"/>
    <col min="15363" max="15363" width="7.42578125" style="139" customWidth="1"/>
    <col min="15364" max="15364" width="8.28515625" style="139" customWidth="1"/>
    <col min="15365" max="15365" width="11.7109375" style="139" customWidth="1"/>
    <col min="15366" max="15366" width="9.7109375" style="139" customWidth="1"/>
    <col min="15367" max="15367" width="3.140625" style="139" customWidth="1"/>
    <col min="15368" max="15368" width="5.5703125" style="139" customWidth="1"/>
    <col min="15369" max="15369" width="7.42578125" style="139" customWidth="1"/>
    <col min="15370" max="15616" width="8.85546875" style="139"/>
    <col min="15617" max="15617" width="9.28515625" style="139" customWidth="1"/>
    <col min="15618" max="15618" width="34.42578125" style="139" customWidth="1"/>
    <col min="15619" max="15619" width="7.42578125" style="139" customWidth="1"/>
    <col min="15620" max="15620" width="8.28515625" style="139" customWidth="1"/>
    <col min="15621" max="15621" width="11.7109375" style="139" customWidth="1"/>
    <col min="15622" max="15622" width="9.7109375" style="139" customWidth="1"/>
    <col min="15623" max="15623" width="3.140625" style="139" customWidth="1"/>
    <col min="15624" max="15624" width="5.5703125" style="139" customWidth="1"/>
    <col min="15625" max="15625" width="7.42578125" style="139" customWidth="1"/>
    <col min="15626" max="15872" width="8.85546875" style="139"/>
    <col min="15873" max="15873" width="9.28515625" style="139" customWidth="1"/>
    <col min="15874" max="15874" width="34.42578125" style="139" customWidth="1"/>
    <col min="15875" max="15875" width="7.42578125" style="139" customWidth="1"/>
    <col min="15876" max="15876" width="8.28515625" style="139" customWidth="1"/>
    <col min="15877" max="15877" width="11.7109375" style="139" customWidth="1"/>
    <col min="15878" max="15878" width="9.7109375" style="139" customWidth="1"/>
    <col min="15879" max="15879" width="3.140625" style="139" customWidth="1"/>
    <col min="15880" max="15880" width="5.5703125" style="139" customWidth="1"/>
    <col min="15881" max="15881" width="7.42578125" style="139" customWidth="1"/>
    <col min="15882" max="16128" width="8.85546875" style="139"/>
    <col min="16129" max="16129" width="9.28515625" style="139" customWidth="1"/>
    <col min="16130" max="16130" width="34.42578125" style="139" customWidth="1"/>
    <col min="16131" max="16131" width="7.42578125" style="139" customWidth="1"/>
    <col min="16132" max="16132" width="8.28515625" style="139" customWidth="1"/>
    <col min="16133" max="16133" width="11.7109375" style="139" customWidth="1"/>
    <col min="16134" max="16134" width="9.7109375" style="139" customWidth="1"/>
    <col min="16135" max="16135" width="3.140625" style="139" customWidth="1"/>
    <col min="16136" max="16136" width="5.5703125" style="139" customWidth="1"/>
    <col min="16137" max="16137" width="7.42578125" style="139" customWidth="1"/>
    <col min="16138" max="16384" width="8.85546875" style="139"/>
  </cols>
  <sheetData>
    <row r="1" spans="1:9" x14ac:dyDescent="0.2">
      <c r="G1" s="147" t="s">
        <v>360</v>
      </c>
      <c r="H1" s="148"/>
      <c r="I1" s="148"/>
    </row>
    <row r="2" spans="1:9" x14ac:dyDescent="0.2">
      <c r="A2" s="142" t="s">
        <v>348</v>
      </c>
      <c r="B2" s="143" t="s">
        <v>349</v>
      </c>
      <c r="C2" s="144" t="s">
        <v>350</v>
      </c>
      <c r="D2" s="145" t="s">
        <v>351</v>
      </c>
      <c r="E2" s="145" t="s">
        <v>352</v>
      </c>
      <c r="F2" s="145" t="s">
        <v>353</v>
      </c>
      <c r="G2" s="146"/>
      <c r="H2" s="145" t="s">
        <v>354</v>
      </c>
      <c r="I2" s="146"/>
    </row>
    <row r="3" spans="1:9" x14ac:dyDescent="0.2">
      <c r="A3" s="149" t="s">
        <v>364</v>
      </c>
      <c r="B3" s="150"/>
      <c r="C3" s="150"/>
      <c r="D3" s="150"/>
      <c r="E3" s="150"/>
      <c r="F3" s="150"/>
      <c r="G3" s="150"/>
      <c r="H3" s="150"/>
      <c r="I3" s="150"/>
    </row>
    <row r="4" spans="1:9" x14ac:dyDescent="0.2">
      <c r="A4" s="151" t="s">
        <v>365</v>
      </c>
      <c r="B4" s="152"/>
      <c r="C4" s="152"/>
      <c r="D4" s="152"/>
      <c r="E4" s="153" t="s">
        <v>347</v>
      </c>
      <c r="F4" s="154"/>
      <c r="G4" s="155">
        <v>8245335.9299999997</v>
      </c>
      <c r="H4" s="156"/>
      <c r="I4" s="156"/>
    </row>
    <row r="5" spans="1:9" x14ac:dyDescent="0.2">
      <c r="A5" s="157" t="s">
        <v>366</v>
      </c>
      <c r="B5" s="158" t="s">
        <v>367</v>
      </c>
      <c r="C5" s="159" t="s">
        <v>368</v>
      </c>
      <c r="D5" s="160" t="s">
        <v>361</v>
      </c>
      <c r="E5" s="161"/>
      <c r="F5" s="161">
        <v>955000</v>
      </c>
      <c r="G5" s="162"/>
      <c r="H5" s="161">
        <v>9200335.9299999997</v>
      </c>
      <c r="I5" s="162"/>
    </row>
    <row r="6" spans="1:9" x14ac:dyDescent="0.2">
      <c r="A6" s="157" t="s">
        <v>369</v>
      </c>
      <c r="B6" s="158" t="s">
        <v>370</v>
      </c>
      <c r="C6" s="159" t="s">
        <v>371</v>
      </c>
      <c r="D6" s="160" t="s">
        <v>363</v>
      </c>
      <c r="E6" s="161">
        <v>28417.18</v>
      </c>
      <c r="F6" s="161"/>
      <c r="G6" s="162"/>
      <c r="H6" s="161">
        <v>9171918.75</v>
      </c>
      <c r="I6" s="162"/>
    </row>
    <row r="7" spans="1:9" x14ac:dyDescent="0.2">
      <c r="A7" s="157" t="s">
        <v>369</v>
      </c>
      <c r="B7" s="158" t="s">
        <v>372</v>
      </c>
      <c r="C7" s="159" t="s">
        <v>373</v>
      </c>
      <c r="D7" s="160" t="s">
        <v>362</v>
      </c>
      <c r="E7" s="161"/>
      <c r="F7" s="161">
        <v>75188.7</v>
      </c>
      <c r="G7" s="162"/>
      <c r="H7" s="161">
        <v>9247107.4499999993</v>
      </c>
      <c r="I7" s="162"/>
    </row>
    <row r="8" spans="1:9" x14ac:dyDescent="0.2">
      <c r="A8" s="157" t="s">
        <v>369</v>
      </c>
      <c r="B8" s="158" t="s">
        <v>374</v>
      </c>
      <c r="C8" s="159" t="s">
        <v>375</v>
      </c>
      <c r="D8" s="160" t="s">
        <v>357</v>
      </c>
      <c r="E8" s="161">
        <v>714897.11</v>
      </c>
      <c r="F8" s="161"/>
      <c r="G8" s="162"/>
      <c r="H8" s="161">
        <v>8532210.3399999999</v>
      </c>
      <c r="I8" s="162"/>
    </row>
    <row r="9" spans="1:9" x14ac:dyDescent="0.2">
      <c r="A9" s="157" t="s">
        <v>376</v>
      </c>
      <c r="B9" s="158" t="s">
        <v>377</v>
      </c>
      <c r="C9" s="159" t="s">
        <v>378</v>
      </c>
      <c r="D9" s="160" t="s">
        <v>361</v>
      </c>
      <c r="E9" s="161"/>
      <c r="F9" s="161">
        <v>955000</v>
      </c>
      <c r="G9" s="162"/>
      <c r="H9" s="161">
        <v>9487210.3399999999</v>
      </c>
      <c r="I9" s="162"/>
    </row>
    <row r="10" spans="1:9" x14ac:dyDescent="0.2">
      <c r="A10" s="157" t="s">
        <v>379</v>
      </c>
      <c r="B10" s="158" t="s">
        <v>380</v>
      </c>
      <c r="C10" s="159" t="s">
        <v>381</v>
      </c>
      <c r="D10" s="160" t="s">
        <v>362</v>
      </c>
      <c r="E10" s="161"/>
      <c r="F10" s="161">
        <v>75188.7</v>
      </c>
      <c r="G10" s="162"/>
      <c r="H10" s="161">
        <v>9562399.0399999991</v>
      </c>
      <c r="I10" s="162"/>
    </row>
    <row r="11" spans="1:9" x14ac:dyDescent="0.2">
      <c r="A11" s="157" t="s">
        <v>379</v>
      </c>
      <c r="B11" s="158" t="s">
        <v>382</v>
      </c>
      <c r="C11" s="159" t="s">
        <v>383</v>
      </c>
      <c r="D11" s="160" t="s">
        <v>363</v>
      </c>
      <c r="E11" s="161">
        <v>62318.7</v>
      </c>
      <c r="F11" s="161"/>
      <c r="G11" s="162"/>
      <c r="H11" s="161">
        <v>9500080.3399999999</v>
      </c>
      <c r="I11" s="162"/>
    </row>
    <row r="12" spans="1:9" x14ac:dyDescent="0.2">
      <c r="A12" s="157" t="s">
        <v>379</v>
      </c>
      <c r="B12" s="158" t="s">
        <v>384</v>
      </c>
      <c r="C12" s="159" t="s">
        <v>385</v>
      </c>
      <c r="D12" s="160" t="s">
        <v>357</v>
      </c>
      <c r="E12" s="161">
        <v>1588253.7</v>
      </c>
      <c r="F12" s="161"/>
      <c r="G12" s="162"/>
      <c r="H12" s="161">
        <v>7911826.6399999997</v>
      </c>
      <c r="I12" s="162"/>
    </row>
    <row r="13" spans="1:9" x14ac:dyDescent="0.2">
      <c r="A13" s="157" t="s">
        <v>386</v>
      </c>
      <c r="B13" s="158" t="s">
        <v>387</v>
      </c>
      <c r="C13" s="159" t="s">
        <v>388</v>
      </c>
      <c r="D13" s="160" t="s">
        <v>361</v>
      </c>
      <c r="E13" s="161"/>
      <c r="F13" s="161">
        <v>955000</v>
      </c>
      <c r="G13" s="162"/>
      <c r="H13" s="161">
        <v>8866826.6400000006</v>
      </c>
      <c r="I13" s="162"/>
    </row>
    <row r="14" spans="1:9" x14ac:dyDescent="0.2">
      <c r="A14" s="157" t="s">
        <v>389</v>
      </c>
      <c r="B14" s="158" t="s">
        <v>390</v>
      </c>
      <c r="C14" s="159" t="s">
        <v>391</v>
      </c>
      <c r="D14" s="160" t="s">
        <v>362</v>
      </c>
      <c r="E14" s="161"/>
      <c r="F14" s="161">
        <v>75188.7</v>
      </c>
      <c r="G14" s="162"/>
      <c r="H14" s="161">
        <v>8942015.3399999999</v>
      </c>
      <c r="I14" s="162"/>
    </row>
    <row r="15" spans="1:9" x14ac:dyDescent="0.2">
      <c r="A15" s="157" t="s">
        <v>389</v>
      </c>
      <c r="B15" s="158" t="s">
        <v>392</v>
      </c>
      <c r="C15" s="159" t="s">
        <v>393</v>
      </c>
      <c r="D15" s="160" t="s">
        <v>363</v>
      </c>
      <c r="E15" s="161"/>
      <c r="F15" s="161">
        <v>8654.6</v>
      </c>
      <c r="G15" s="162"/>
      <c r="H15" s="161">
        <v>8950669.9399999995</v>
      </c>
      <c r="I15" s="162"/>
    </row>
    <row r="16" spans="1:9" x14ac:dyDescent="0.2">
      <c r="A16" s="157" t="s">
        <v>389</v>
      </c>
      <c r="B16" s="158" t="s">
        <v>394</v>
      </c>
      <c r="C16" s="159" t="s">
        <v>395</v>
      </c>
      <c r="D16" s="160" t="s">
        <v>363</v>
      </c>
      <c r="E16" s="161">
        <v>19752.400000000001</v>
      </c>
      <c r="F16" s="161"/>
      <c r="G16" s="162"/>
      <c r="H16" s="161">
        <v>8930917.5399999991</v>
      </c>
      <c r="I16" s="162"/>
    </row>
    <row r="17" spans="1:9" x14ac:dyDescent="0.2">
      <c r="A17" s="157" t="s">
        <v>389</v>
      </c>
      <c r="B17" s="158" t="s">
        <v>396</v>
      </c>
      <c r="C17" s="159" t="s">
        <v>397</v>
      </c>
      <c r="D17" s="160" t="s">
        <v>357</v>
      </c>
      <c r="E17" s="161">
        <v>919127.49</v>
      </c>
      <c r="F17" s="161"/>
      <c r="G17" s="162"/>
      <c r="H17" s="161">
        <v>8011790.0499999998</v>
      </c>
      <c r="I17" s="162"/>
    </row>
    <row r="18" spans="1:9" x14ac:dyDescent="0.2">
      <c r="C18" s="153" t="s">
        <v>356</v>
      </c>
      <c r="D18" s="154"/>
      <c r="E18" s="155">
        <v>3332766.58</v>
      </c>
      <c r="F18" s="155">
        <v>3099220.7</v>
      </c>
      <c r="G18" s="156"/>
      <c r="H18" s="155">
        <v>8011790.0499999998</v>
      </c>
      <c r="I18" s="156"/>
    </row>
    <row r="19" spans="1:9" x14ac:dyDescent="0.2">
      <c r="A19" s="163" t="s">
        <v>398</v>
      </c>
      <c r="B19" s="164"/>
      <c r="C19" s="164"/>
      <c r="D19" s="164"/>
      <c r="E19" s="165" t="s">
        <v>347</v>
      </c>
      <c r="F19" s="166"/>
      <c r="G19" s="167">
        <v>3770033.95</v>
      </c>
      <c r="H19" s="168"/>
      <c r="I19" s="168"/>
    </row>
    <row r="20" spans="1:9" x14ac:dyDescent="0.2">
      <c r="A20" s="169" t="s">
        <v>399</v>
      </c>
      <c r="B20" s="170" t="s">
        <v>400</v>
      </c>
      <c r="C20" s="171" t="s">
        <v>401</v>
      </c>
      <c r="D20" s="172" t="s">
        <v>402</v>
      </c>
      <c r="E20" s="173"/>
      <c r="F20" s="173">
        <v>20000</v>
      </c>
      <c r="G20" s="162"/>
      <c r="H20" s="161">
        <v>3790033.95</v>
      </c>
      <c r="I20" s="162"/>
    </row>
    <row r="21" spans="1:9" x14ac:dyDescent="0.2">
      <c r="A21" s="169" t="s">
        <v>399</v>
      </c>
      <c r="B21" s="170" t="s">
        <v>403</v>
      </c>
      <c r="C21" s="171" t="s">
        <v>404</v>
      </c>
      <c r="D21" s="172" t="s">
        <v>402</v>
      </c>
      <c r="E21" s="173"/>
      <c r="F21" s="173">
        <v>80000</v>
      </c>
      <c r="G21" s="162"/>
      <c r="H21" s="161">
        <v>3870033.95</v>
      </c>
      <c r="I21" s="162"/>
    </row>
    <row r="22" spans="1:9" x14ac:dyDescent="0.2">
      <c r="A22" s="169" t="s">
        <v>399</v>
      </c>
      <c r="B22" s="170" t="s">
        <v>405</v>
      </c>
      <c r="C22" s="171" t="s">
        <v>406</v>
      </c>
      <c r="D22" s="172" t="s">
        <v>402</v>
      </c>
      <c r="E22" s="173"/>
      <c r="F22" s="173">
        <v>100000</v>
      </c>
      <c r="G22" s="162"/>
      <c r="H22" s="161">
        <v>3970033.95</v>
      </c>
      <c r="I22" s="162"/>
    </row>
    <row r="23" spans="1:9" x14ac:dyDescent="0.2">
      <c r="A23" s="169" t="s">
        <v>399</v>
      </c>
      <c r="B23" s="170" t="s">
        <v>407</v>
      </c>
      <c r="C23" s="171" t="s">
        <v>408</v>
      </c>
      <c r="D23" s="172" t="s">
        <v>402</v>
      </c>
      <c r="E23" s="173"/>
      <c r="F23" s="173">
        <v>429344</v>
      </c>
      <c r="G23" s="162"/>
      <c r="H23" s="161">
        <v>4399377.95</v>
      </c>
      <c r="I23" s="162"/>
    </row>
    <row r="24" spans="1:9" x14ac:dyDescent="0.2">
      <c r="A24" s="169" t="s">
        <v>399</v>
      </c>
      <c r="B24" s="170" t="s">
        <v>409</v>
      </c>
      <c r="C24" s="171" t="s">
        <v>410</v>
      </c>
      <c r="D24" s="172" t="s">
        <v>402</v>
      </c>
      <c r="E24" s="173"/>
      <c r="F24" s="173">
        <v>300000</v>
      </c>
      <c r="G24" s="162"/>
      <c r="H24" s="161">
        <v>4699377.95</v>
      </c>
      <c r="I24" s="162"/>
    </row>
    <row r="25" spans="1:9" x14ac:dyDescent="0.2">
      <c r="A25" s="157" t="s">
        <v>369</v>
      </c>
      <c r="B25" s="158" t="s">
        <v>411</v>
      </c>
      <c r="C25" s="159" t="s">
        <v>412</v>
      </c>
      <c r="D25" s="160" t="s">
        <v>358</v>
      </c>
      <c r="E25" s="161">
        <v>98616.11</v>
      </c>
      <c r="F25" s="161"/>
      <c r="G25" s="162"/>
      <c r="H25" s="161">
        <v>4600761.84</v>
      </c>
      <c r="I25" s="162"/>
    </row>
    <row r="26" spans="1:9" x14ac:dyDescent="0.2">
      <c r="A26" s="157" t="s">
        <v>379</v>
      </c>
      <c r="B26" s="158" t="s">
        <v>413</v>
      </c>
      <c r="C26" s="159" t="s">
        <v>414</v>
      </c>
      <c r="D26" s="160" t="s">
        <v>358</v>
      </c>
      <c r="E26" s="161">
        <v>327417.11</v>
      </c>
      <c r="F26" s="161"/>
      <c r="G26" s="162"/>
      <c r="H26" s="161">
        <v>4273344.7300000004</v>
      </c>
      <c r="I26" s="162"/>
    </row>
    <row r="27" spans="1:9" x14ac:dyDescent="0.2">
      <c r="A27" s="157" t="s">
        <v>389</v>
      </c>
      <c r="B27" s="158" t="s">
        <v>415</v>
      </c>
      <c r="C27" s="159" t="s">
        <v>416</v>
      </c>
      <c r="D27" s="160" t="s">
        <v>358</v>
      </c>
      <c r="E27" s="161">
        <v>338875.79</v>
      </c>
      <c r="F27" s="161"/>
      <c r="G27" s="162"/>
      <c r="H27" s="161">
        <v>3934468.94</v>
      </c>
      <c r="I27" s="162"/>
    </row>
    <row r="28" spans="1:9" x14ac:dyDescent="0.2">
      <c r="C28" s="153" t="s">
        <v>356</v>
      </c>
      <c r="D28" s="154"/>
      <c r="E28" s="155">
        <v>764909.01</v>
      </c>
      <c r="F28" s="155">
        <v>929344</v>
      </c>
      <c r="G28" s="156"/>
      <c r="H28" s="155">
        <v>3934468.94</v>
      </c>
      <c r="I28" s="156"/>
    </row>
    <row r="29" spans="1:9" x14ac:dyDescent="0.2">
      <c r="A29" s="140" t="s">
        <v>417</v>
      </c>
      <c r="B29" s="141"/>
      <c r="C29" s="141"/>
      <c r="D29" s="141"/>
      <c r="E29" s="147" t="s">
        <v>359</v>
      </c>
      <c r="F29" s="148"/>
      <c r="G29" s="148"/>
      <c r="H29" s="148"/>
      <c r="I29" s="148"/>
    </row>
    <row r="30" spans="1:9" x14ac:dyDescent="0.2">
      <c r="G30" s="147" t="s">
        <v>418</v>
      </c>
      <c r="H30" s="148"/>
      <c r="I30" s="147" t="s">
        <v>419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5ff89f3-01a0-40d5-9b7a-61892c9afbf8">
      <UserInfo>
        <DisplayName>Sueli Santiago</DisplayName>
        <AccountId>102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F3D32E6912A8418876114EC411717E" ma:contentTypeVersion="15" ma:contentTypeDescription="Crie um novo documento." ma:contentTypeScope="" ma:versionID="11febe8a16cbc695761ce9bb8d5b6a0d">
  <xsd:schema xmlns:xsd="http://www.w3.org/2001/XMLSchema" xmlns:xs="http://www.w3.org/2001/XMLSchema" xmlns:p="http://schemas.microsoft.com/office/2006/metadata/properties" xmlns:ns1="http://schemas.microsoft.com/sharepoint/v3" xmlns:ns2="05ff89f3-01a0-40d5-9b7a-61892c9afbf8" xmlns:ns3="c8cf0345-1c2b-44bb-962c-3a2c8f604383" targetNamespace="http://schemas.microsoft.com/office/2006/metadata/properties" ma:root="true" ma:fieldsID="b9f2af599dcb0b55f847c289bf5eae65" ns1:_="" ns2:_="" ns3:_="">
    <xsd:import namespace="http://schemas.microsoft.com/sharepoint/v3"/>
    <xsd:import namespace="05ff89f3-01a0-40d5-9b7a-61892c9afbf8"/>
    <xsd:import namespace="c8cf0345-1c2b-44bb-962c-3a2c8f6043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f89f3-01a0-40d5-9b7a-61892c9afb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f0345-1c2b-44bb-962c-3a2c8f60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876E19-DC76-4E48-86CA-B76307300FA3}">
  <ds:schemaRefs>
    <ds:schemaRef ds:uri="http://schemas.microsoft.com/sharepoint/v3"/>
    <ds:schemaRef ds:uri="http://schemas.microsoft.com/office/2006/documentManagement/types"/>
    <ds:schemaRef ds:uri="05ff89f3-01a0-40d5-9b7a-61892c9afbf8"/>
    <ds:schemaRef ds:uri="http://purl.org/dc/elements/1.1/"/>
    <ds:schemaRef ds:uri="c8cf0345-1c2b-44bb-962c-3a2c8f604383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B000BB-2EF4-4F51-B187-3A84B28025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BE037F-E298-4DBE-B79E-9FC7697AD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ff89f3-01a0-40d5-9b7a-61892c9afbf8"/>
    <ds:schemaRef ds:uri="c8cf0345-1c2b-44bb-962c-3a2c8f604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Previsto X Realizado MLP 2021</vt:lpstr>
      <vt:lpstr>Projetos 2º</vt:lpstr>
      <vt:lpstr>'Previsto X Realizado MLP 2021'!Área_de_Impressão</vt:lpstr>
      <vt:lpstr>'Previsto X Realizado MLP 2021'!Títulos_de_Impressão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Direcao03</dc:creator>
  <cp:lastModifiedBy>Luciane Maringolo Vallilo</cp:lastModifiedBy>
  <cp:revision/>
  <cp:lastPrinted>2022-03-15T22:48:22Z</cp:lastPrinted>
  <dcterms:created xsi:type="dcterms:W3CDTF">2015-09-25T14:31:02Z</dcterms:created>
  <dcterms:modified xsi:type="dcterms:W3CDTF">2022-03-17T18:02:07Z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0x0101008DF3D32E6912A8418876114EC411717E</vt:lpwstr>
  </property>
</Properties>
</file>